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15" windowWidth="18120" windowHeight="10995" tabRatio="935" firstSheet="2" activeTab="9"/>
  </bookViews>
  <sheets>
    <sheet name="Cover" sheetId="57" r:id="rId1"/>
    <sheet name="Key figures - 6Q" sheetId="102" r:id="rId2"/>
    <sheet name="FTE - 6Q" sheetId="98" r:id="rId3"/>
    <sheet name="Income statement - 6Q" sheetId="71" r:id="rId4"/>
    <sheet name="Comprehensive income - 6Q" sheetId="106" r:id="rId5"/>
    <sheet name="Net interest income - 6Q" sheetId="109" r:id="rId6"/>
    <sheet name="Segment overview" sheetId="113" r:id="rId7"/>
    <sheet name="Segment overview - 6Q" sheetId="114" r:id="rId8"/>
    <sheet name="Balance sheet - 6Q" sheetId="45" r:id="rId9"/>
    <sheet name="APM - 6Q" sheetId="117" r:id="rId10"/>
    <sheet name="Portfolio collections" sheetId="108" r:id="rId11"/>
    <sheet name="Interest-bearing items - 6Q" sheetId="110" r:id="rId12"/>
    <sheet name="Income statement - Parent 6Q" sheetId="107" r:id="rId13"/>
    <sheet name="Balance sheet - Parent 6Q" sheetId="115" r:id="rId14"/>
    <sheet name="EIR method case examples" sheetId="116" r:id="rId15"/>
  </sheets>
  <externalReferences>
    <externalReference r:id="rId16"/>
    <externalReference r:id="rId17"/>
  </externalReferences>
  <definedNames>
    <definedName name="csDesignMode">1</definedName>
    <definedName name="EUR" localSheetId="9">#REF!</definedName>
    <definedName name="EUR" localSheetId="13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0">Cover!$B$1:$J$56</definedName>
    <definedName name="_xlnm.Print_Area" localSheetId="14">'EIR method case examples'!$A$1:$GC$80</definedName>
    <definedName name="_xlnm.Print_Area" localSheetId="1">'Key figures - 6Q'!$A$1:$G$30</definedName>
    <definedName name="_xlnm.Print_Area" localSheetId="6">'Segment overview'!$A$1:$I$85</definedName>
    <definedName name="_xlnm.Print_Area" localSheetId="7">'Segment overview - 6Q'!$A$1:$G$90</definedName>
    <definedName name="R_2007" localSheetId="9">#REF!</definedName>
    <definedName name="R_2007" localSheetId="13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45621"/>
</workbook>
</file>

<file path=xl/calcChain.xml><?xml version="1.0" encoding="utf-8"?>
<calcChain xmlns="http://schemas.openxmlformats.org/spreadsheetml/2006/main"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D85" i="114"/>
  <c r="D84" i="114"/>
  <c r="D72" i="114"/>
  <c r="D71" i="114"/>
  <c r="D59" i="114"/>
  <c r="D58" i="114"/>
  <c r="D46" i="114"/>
  <c r="D45" i="114"/>
  <c r="A45" i="114"/>
  <c r="A84" i="114" s="1"/>
  <c r="D33" i="114"/>
  <c r="D32" i="114"/>
  <c r="A32" i="114"/>
  <c r="A71" i="114" s="1"/>
  <c r="D20" i="114"/>
  <c r="D19" i="114"/>
  <c r="A19" i="114"/>
  <c r="A58" i="114" s="1"/>
  <c r="D39" i="109"/>
  <c r="D38" i="109"/>
  <c r="E24" i="109"/>
  <c r="E21" i="109"/>
  <c r="E20" i="109"/>
  <c r="E10" i="98"/>
  <c r="E22" i="109" l="1"/>
  <c r="F73" i="116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/>
  <c r="E31" i="116"/>
  <c r="E33" i="116" s="1"/>
  <c r="E79" i="116" l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<sst xmlns="http://schemas.openxmlformats.org/spreadsheetml/2006/main" count="997" uniqueCount="456">
  <si>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</si>
  <si>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</si>
  <si>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</si>
  <si>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</si>
  <si>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</si>
  <si>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</si>
  <si>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</si>
  <si>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</si>
  <si>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</si>
  <si>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</si>
  <si>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</si>
  <si>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</si>
  <si>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</si>
  <si>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</si>
  <si>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</si>
  <si>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</si>
  <si>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</si>
  <si>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</si>
  <si>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</si>
  <si>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</si>
  <si>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</si>
  <si>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</si>
  <si>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</si>
  <si>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</si>
  <si>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</si>
  <si>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</si>
  <si>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</si>
  <si>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</si>
  <si>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</si>
  <si>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</si>
  <si>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</si>
  <si>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</si>
  <si>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</si>
  <si>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</si>
  <si>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</si>
  <si>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</si>
  <si>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</si>
  <si>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</si>
  <si>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</si>
  <si>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</si>
  <si>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</si>
  <si>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</si>
  <si>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</si>
  <si>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</si>
  <si>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</si>
  <si>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</si>
  <si>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</si>
  <si>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</si>
  <si>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</si>
  <si>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</si>
  <si>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</si>
  <si>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</si>
  <si>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</si>
  <si>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</si>
  <si>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</si>
  <si>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</si>
  <si>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</si>
  <si>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Senior unsecured debt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</si>
  <si>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</si>
  <si>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</si>
  <si>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</si>
  <si>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</si>
  <si>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</si>
  <si>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</si>
  <si>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</si>
  <si>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</si>
  <si>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</si>
  <si>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</si>
  <si>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</si>
  <si>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</si>
  <si>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</si>
  <si>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</si>
  <si>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</si>
  <si>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</si>
  <si>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</si>
  <si>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balance sheet items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</si>
  <si>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</si>
  <si>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</si>
  <si>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</si>
  <si>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</si>
  <si>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</si>
  <si>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</si>
  <si>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</si>
  <si>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</si>
  <si>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</si>
  <si>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</si>
  <si>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</si>
  <si>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</si>
  <si>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</si>
  <si>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</si>
  <si>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</si>
  <si>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</si>
  <si>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</si>
  <si>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</si>
  <si>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</si>
  <si>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</si>
  <si>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</si>
  <si>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</si>
  <si>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</si>
  <si>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</si>
  <si>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</si>
  <si>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</si>
  <si>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</si>
  <si>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</si>
  <si>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</si>
  <si>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</si>
  <si>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</si>
  <si>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</si>
  <si>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</si>
  <si>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</si>
  <si>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</si>
  <si>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</si>
  <si>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</si>
  <si>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</si>
  <si>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</si>
  <si>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</si>
  <si>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</si>
  <si>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</si>
  <si>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</si>
  <si>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</si>
  <si>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</si>
  <si>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</si>
  <si>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</si>
  <si>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</si>
  <si>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</si>
  <si>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</si>
  <si>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</si>
  <si>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</si>
  <si>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r>
      <rPr>
        <i/>
        <vertAlign val="superscript"/>
        <sz val="9"/>
        <rFont val="Calibri"/>
        <family val="2"/>
        <scheme val="minor"/>
      </rPr>
      <t xml:space="preserve">1) </t>
    </r>
    <r>
      <rPr>
        <i/>
        <sz val="9"/>
        <rFont val="Calibri"/>
        <family val="2"/>
        <scheme val="minor"/>
      </rPr>
      <t>Include Treasury bills and Treasury bonds</t>
    </r>
  </si>
  <si>
    <r>
      <rPr>
        <i/>
        <vertAlign val="superscript"/>
        <sz val="9"/>
        <rFont val="Calibri"/>
        <family val="2"/>
        <scheme val="minor"/>
      </rPr>
      <t xml:space="preserve">2) </t>
    </r>
    <r>
      <rPr>
        <i/>
        <sz val="9"/>
        <rFont val="Calibri"/>
        <family val="2"/>
        <scheme val="minor"/>
      </rPr>
      <t>Include accrued interest expense</t>
    </r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</si>
  <si>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</si>
  <si>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</si>
  <si>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</si>
  <si>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</si>
  <si>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</si>
  <si>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</si>
  <si>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</si>
  <si>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</si>
  <si>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</si>
  <si>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</si>
  <si>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</si>
  <si>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</si>
  <si>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</si>
  <si>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</si>
  <si>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</si>
  <si>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</si>
  <si>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</si>
  <si>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</si>
  <si>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</si>
  <si>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</si>
  <si>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</si>
  <si>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</si>
  <si>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</si>
  <si>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</si>
  <si>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</si>
  <si>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</si>
  <si>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</si>
  <si>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</si>
  <si>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</si>
  <si>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</si>
  <si>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</si>
  <si>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</si>
  <si>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</si>
  <si>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</si>
  <si>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</si>
  <si>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</si>
  <si>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</si>
  <si>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</si>
  <si>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</si>
  <si>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</si>
  <si>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</si>
  <si>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</si>
  <si>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</si>
  <si>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</si>
  <si>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</si>
  <si>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</si>
  <si>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</si>
  <si>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</si>
  <si>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</si>
  <si>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</si>
  <si>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</si>
  <si>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</si>
  <si>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</si>
  <si>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</si>
  <si>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</si>
  <si>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</si>
  <si>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</si>
  <si>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</si>
  <si>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</si>
  <si>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</si>
  <si>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</si>
  <si>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</si>
  <si>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</si>
  <si>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</si>
  <si>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</si>
  <si>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</si>
  <si>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</si>
  <si>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</si>
  <si>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</si>
  <si>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</si>
  <si>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</si>
  <si>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</si>
  <si>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</si>
  <si>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</si>
  <si>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</si>
  <si>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</si>
  <si>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</si>
  <si>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</si>
  <si>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</si>
  <si>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</si>
  <si>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</si>
  <si>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</si>
  <si>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</si>
  <si>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</si>
  <si>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</si>
  <si>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</si>
  <si>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</si>
  <si>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</si>
  <si>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</si>
  <si>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</si>
  <si>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</si>
  <si>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</si>
  <si>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</si>
  <si>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</si>
  <si>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</si>
  <si>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</si>
  <si>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</si>
  <si>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</si>
  <si>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</si>
  <si>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</si>
  <si>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</si>
  <si>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</si>
  <si>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</si>
  <si>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</si>
  <si>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</si>
  <si>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</si>
  <si>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</si>
  <si>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</si>
  <si>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</si>
  <si>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</si>
  <si>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</si>
  <si>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</si>
  <si>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</si>
  <si>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</si>
  <si>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</si>
  <si>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</si>
  <si>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</si>
  <si>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</si>
  <si>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</si>
  <si>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</si>
  <si>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</si>
  <si>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</si>
  <si>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</si>
  <si>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</si>
  <si>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</si>
  <si>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</si>
  <si>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</si>
  <si>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</si>
  <si>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</si>
  <si>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</si>
  <si>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</si>
  <si>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</si>
  <si>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</si>
  <si>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</si>
  <si>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</si>
  <si>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</si>
  <si>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</si>
  <si>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</si>
  <si>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</si>
  <si>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</si>
  <si>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</si>
  <si>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</si>
  <si>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</si>
  <si>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</si>
  <si>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</si>
  <si>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</si>
  <si>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</si>
  <si>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</si>
  <si>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</si>
  <si>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</si>
  <si>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</si>
  <si>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</si>
  <si>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</si>
  <si>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</si>
  <si>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</si>
  <si>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</si>
  <si>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</si>
  <si>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</si>
  <si>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</si>
  <si>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</si>
  <si>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</si>
  <si>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</si>
  <si>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</si>
  <si>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</si>
  <si>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</si>
  <si>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</si>
  <si>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</si>
  <si>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</si>
  <si>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</si>
  <si>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</si>
  <si>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</si>
  <si>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</si>
  <si>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</si>
  <si>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</si>
  <si>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</si>
  <si>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</si>
  <si>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</si>
  <si>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</si>
  <si>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</si>
  <si>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</si>
  <si>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</si>
  <si>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</si>
  <si>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</si>
  <si>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</si>
  <si>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</si>
  <si>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</si>
  <si>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</si>
  <si>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</si>
  <si>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</si>
  <si>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</si>
  <si>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</si>
  <si>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</si>
  <si>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</si>
  <si>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</si>
  <si>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</si>
  <si>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</si>
  <si>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</si>
  <si>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</si>
  <si>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</si>
  <si>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</si>
  <si>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</si>
  <si>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</si>
  <si>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</si>
  <si>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</si>
  <si>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</si>
  <si>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</si>
  <si>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</si>
  <si>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</si>
  <si>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</si>
  <si>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</si>
  <si>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</si>
  <si>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</si>
  <si>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</si>
  <si>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</si>
  <si>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</si>
  <si>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</si>
  <si>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</si>
  <si>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</si>
  <si>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</si>
  <si>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</si>
  <si>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</si>
  <si>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</si>
  <si>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</si>
  <si>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</si>
  <si>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</si>
  <si>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</si>
  <si>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</si>
  <si>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</si>
  <si>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</si>
  <si>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</si>
  <si>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</si>
  <si>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</si>
  <si>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</si>
  <si>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</si>
  <si>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</si>
  <si>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</si>
  <si>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</si>
  <si>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</si>
  <si>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</si>
  <si>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</si>
  <si>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</si>
  <si>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</si>
  <si>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</si>
  <si>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</si>
  <si>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</si>
  <si>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</si>
  <si>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</si>
  <si>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</si>
  <si>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</si>
  <si>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</si>
  <si>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</si>
  <si>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</si>
  <si>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</si>
  <si>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</si>
  <si>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</si>
  <si>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</si>
  <si>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</si>
  <si>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</si>
  <si>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</si>
  <si>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r>
      <t>Carrying value of 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</si>
  <si>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r>
      <rPr>
        <b/>
        <vertAlign val="superscript"/>
        <sz val="9"/>
        <color rgb="FF000000"/>
        <rFont val="Calibri"/>
        <family val="2"/>
        <scheme val="minor"/>
      </rPr>
      <t>2)</t>
    </r>
    <r>
      <rPr>
        <i/>
        <sz val="9"/>
        <color rgb="FF000000"/>
        <rFont val="Calibri"/>
        <family val="2"/>
        <scheme val="minor"/>
      </rPr>
      <t xml:space="preserve"> Including run-off consumer loan portfolio and portfolios held in the Polish joint venture.</t>
    </r>
  </si>
  <si>
    <t>Net profit for the period</t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</si>
  <si>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</si>
  <si>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</si>
  <si>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</si>
  <si>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</si>
  <si>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</si>
  <si>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</si>
  <si>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Senior debt</t>
  </si>
  <si>
    <t>Subordinated debts</t>
  </si>
  <si>
    <t>Development expenditure fund</t>
  </si>
  <si>
    <t xml:space="preserve"> Profit of the period</t>
  </si>
  <si>
    <t>Statutory reserve</t>
  </si>
  <si>
    <t>SEK m</t>
  </si>
  <si>
    <t xml:space="preserve"> 1) During the third quarter, the acquisition price of a performing loan portfolio in Poland, acquired during Q2, was adjusted downward by SEK 60m.
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</si>
  <si>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</si>
  <si>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</si>
  <si>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</si>
  <si>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</si>
  <si>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</si>
  <si>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</si>
  <si>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</si>
  <si>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</si>
  <si>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</si>
  <si>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</si>
  <si>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</si>
  <si>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</si>
  <si>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</si>
  <si>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</si>
  <si>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</si>
  <si>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</si>
  <si>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</si>
  <si>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</si>
  <si>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</si>
  <si>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</si>
  <si>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</si>
  <si>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</si>
  <si>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</si>
  <si>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</si>
  <si>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</si>
  <si>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</si>
  <si>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</si>
  <si>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</si>
  <si>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</si>
  <si>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</si>
  <si>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</si>
  <si>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Adjusted EBITDA*</t>
  </si>
  <si>
    <t>* The definition of Adjusted EBITDA has changed from 1 January 2019 to include realised collections in excess of projections. Comparative figures have been adjusted for all comparative periods.</t>
  </si>
  <si>
    <t>Alternative Performance Measures - Group</t>
  </si>
  <si>
    <t>Total shareholders' equity</t>
  </si>
  <si>
    <t>Total shareholders' equity (quarterly average)</t>
  </si>
  <si>
    <t>January - June 2019</t>
  </si>
  <si>
    <t>Published 30 July 2019</t>
  </si>
  <si>
    <t>30 Jun 2019</t>
  </si>
  <si>
    <t>Q2 2019</t>
  </si>
  <si>
    <t>Fixed-term 48m</t>
  </si>
  <si>
    <t>Fixed-term 60m</t>
  </si>
  <si>
    <t>Key figures - 6Q</t>
  </si>
  <si>
    <t xml:space="preserve">FTE - 6Q </t>
  </si>
  <si>
    <t>Consolidated income statement - 6Q</t>
  </si>
  <si>
    <t>Comprehensive income - 6Q</t>
  </si>
  <si>
    <t>Segment overview - 6Q</t>
  </si>
  <si>
    <t>Consolidated balance sheet - 6Q</t>
  </si>
  <si>
    <t>APM - 6Q</t>
  </si>
  <si>
    <t>Income statement - Parent 6Q</t>
  </si>
  <si>
    <t>Balance sheet - Parent 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</si>
</sst>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"/>
    <numFmt numFmtId="169" formatCode="0.0%"/>
    <numFmt numFmtId="170" formatCode="0.0000%"/>
    <numFmt numFmtId="171" formatCode="[$-409]dd/mmm/yy;@"/>
    <numFmt numFmtId="172" formatCode="#,##0,"/>
    <numFmt numFmtId="173" formatCode="_(* #,##0.00_);_(* \(#,##0.00\);_(* &quot;-&quot;??_);_(@_)"/>
    <numFmt numFmtId="174" formatCode="[$-101041D]###\ ###\ ###\ ###\ ###\ ###\ ###\ ###\ ###\ ###\ ###\ ###\ ###\ ##0.000\ 000"/>
    <numFmt numFmtId="175" formatCode="yyyy\-mm\-dd;@"/>
    <numFmt numFmtId="176" formatCode="0.0000"/>
    <numFmt numFmtId="177" formatCode="&quot;Yes&quot;;[Red]&quot;No&quot;"/>
    <numFmt numFmtId="178" formatCode="0.00000"/>
    <numFmt numFmtId="179" formatCode="[&gt;0]General"/>
    <numFmt numFmtId="180" formatCode="_-* #,##0_-;\-* #,##0_-;_-* &quot;-&quot;??_-;_-@_-"/>
    <numFmt numFmtId="181" formatCode="#,##0_);\(#,##0\);\-\-_)"/>
    <numFmt numFmtId="182" formatCode="#,##0_);\(#,##0\);\-_)"/>
    <numFmt numFmtId="183" formatCode="#,##0\ &quot;€&quot;;\-#,##0\ &quot;€&quot;"/>
    <numFmt numFmtId="184" formatCode="_-* #,##0.00\ _€_-;\-* #,##0.00\ _€_-;_-* &quot;-&quot;??\ _€_-;_-@_-"/>
    <numFmt numFmtId="185" formatCode="_-* #,##0\ _€_-;\-* #,##0\ _€_-;_-* &quot;-&quot;??\ _€_-;_-@_-"/>
    <numFmt numFmtId="186" formatCode="_-* #,##0.00\ &quot;€&quot;_-;\-* #,##0.00\ &quot;€&quot;_-;_-* &quot;-&quot;??\ &quot;€&quot;_-;_-@_-"/>
    <numFmt numFmtId="187" formatCode="[$-809]dd\ mmmm\ yyyy;@"/>
    <numFmt numFmtId="188" formatCode="[$-809]mmm\-yyyy;@"/>
    <numFmt numFmtId="189" formatCode="#,##0_);\ \(#,##0\);\ &quot;-&quot;_)"/>
    <numFmt numFmtId="190" formatCode="_-* #,##0\ _€_-;\-* #,##0\ _€_-;_-* &quot;-&quot;\ _€_-;_-@_-"/>
    <numFmt numFmtId="191" formatCode="_-* #,##0\ &quot;€&quot;_-;\-* #,##0\ &quot;€&quot;_-;_-* &quot;-&quot;\ &quot;€&quot;_-;_-@_-"/>
    <numFmt numFmtId="192" formatCode="\$#,##0_);\(\$#,##0\)"/>
    <numFmt numFmtId="193" formatCode="dd\ mmm\ yy;&quot;nm &quot;;&quot;nm &quot;"/>
    <numFmt numFmtId="194" formatCode="_-* #,##0.00\ _z_ł_-;\-* #,##0.00\ _z_ł_-;_-* &quot;-&quot;??\ _z_ł_-;_-@_-"/>
    <numFmt numFmtId="195" formatCode="_([$€]* #,##0.00_);_([$€]* \(#,##0.00\);_([$€]* &quot;-&quot;??_);_(@_)"/>
    <numFmt numFmtId="196" formatCode="_-[$€]\ * #,##0.00_-;_-[$€]\ * #,##0.00\-;_-[$€]\ * &quot;-&quot;??_-;_-@_-"/>
    <numFmt numFmtId="197" formatCode="_-&quot;€&quot;\ * #,##0.00_-;\-&quot;€&quot;\ * #,##0.00_-;_-&quot;€&quot;\ * &quot;-&quot;??_-;_-@_-"/>
    <numFmt numFmtId="198" formatCode="_(\ #,##0.0_%_);_(\ \(#,##0.0_%\);_(\ &quot; - &quot;_%_);_(@_)"/>
    <numFmt numFmtId="199" formatCode="_(\ #,##0.0%_);_(\ \(#,##0.0%\);_(\ &quot; - &quot;\%_);_(@_)"/>
    <numFmt numFmtId="200" formatCode="#,##0_);\(#,##0\);&quot; - &quot;_);@_)"/>
    <numFmt numFmtId="201" formatCode="\ #,##0.0_);\(#,##0.0\);&quot; - &quot;_);@_)"/>
    <numFmt numFmtId="202" formatCode="\ #,##0.00_);\(#,##0.00\);&quot; - &quot;_);@_)"/>
    <numFmt numFmtId="203" formatCode="\ #,##0.000_);\(#,##0.000\);&quot; - &quot;_);@_)"/>
    <numFmt numFmtId="204" formatCode="#,##0;\(#,##0\);&quot;-&quot;"/>
    <numFmt numFmtId="205" formatCode="d\ mmmm\ yyyy"/>
    <numFmt numFmtId="206" formatCode="#,##0;[Red]\(#,##0\);0"/>
    <numFmt numFmtId="207" formatCode="#,##0_);[Red]\(#,##0\);\-_)"/>
    <numFmt numFmtId="208" formatCode="#,##0;\(#,##0\)"/>
    <numFmt numFmtId="209" formatCode="_-* #,##0.00_-;_-* #,##0.00\-;_-* &quot;-&quot;??_-;_-@_-"/>
    <numFmt numFmtId="210" formatCode="0.00\x;&quot;nm&quot;_x;&quot;nm&quot;;* @_x"/>
    <numFmt numFmtId="211" formatCode="0_);\(0\);0;* @_)"/>
    <numFmt numFmtId="212" formatCode="0.0%_);\(0.0%\);\-\-??;* @_%_)"/>
    <numFmt numFmtId="213" formatCode="#,##0.0_);\(#,##0.0\);\-\-_);* @_)"/>
    <numFmt numFmtId="214" formatCode="0%;[Red]\-0%"/>
    <numFmt numFmtId="215" formatCode="#,##0;[Red]\(#,##0\)"/>
    <numFmt numFmtId="216" formatCode="#,##0.0,_);\(#,##0.0,\);\-\-_);* @_)"/>
    <numFmt numFmtId="217" formatCode="_-* #,##0.00\ &quot;zł&quot;_-;\-* #,##0.00\ &quot;zł&quot;_-;_-* &quot;-&quot;??\ &quot;zł&quot;_-;_-@_-"/>
    <numFmt numFmtId="218" formatCode="0.000_)"/>
    <numFmt numFmtId="219" formatCode="_-* #,##0.00\ [$€]_-;\-* #,##0.00\ [$€]_-;_-* &quot;-&quot;??\ [$€]_-;_-@_-"/>
    <numFmt numFmtId="220" formatCode="#,##0.000"/>
    <numFmt numFmtId="221" formatCode="#,##0.0"/>
    <numFmt numFmtId="222" formatCode="#,##0,,"/>
    <numFmt numFmtId="223" formatCode="_(&quot;$&quot;* #,##0.00_);_(&quot;$&quot;* \(#,##0.00\);_(&quot;$&quot;* &quot;-&quot;??_);_(@_)"/>
    <numFmt numFmtId="224" formatCode="_-* #,##0.00\ [$€-1]_-;\-* #,##0.00\ [$€-1]_-;_-* &quot;-&quot;??\ [$€-1]_-"/>
    <numFmt numFmtId="225" formatCode="0.00_)"/>
    <numFmt numFmtId="226" formatCode="#,##0.0_ ;\-#,##0.0\ "/>
    <numFmt numFmtId="227" formatCode="_-* #,##0.0\ _k_r_-;\-* #,##0.0\ _k_r_-;_-* &quot;-&quot;??\ _k_r_-;_-@_-"/>
    <numFmt numFmtId="228" formatCode="0.000%"/>
    <numFmt numFmtId="229" formatCode="_-* #,##0.00\ _k_r_-;\-* #,##0.00\ _k_r_-;_-* &quot;-&quot;?\ _k_r_-;_-@_-"/>
    <numFmt numFmtId="230" formatCode="#,##0.000000"/>
  </numFmts>
  <fonts count="2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017B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60" fillId="9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60" fillId="10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8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60" fillId="11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4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22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22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60" fillId="6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4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60" fillId="18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60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14" borderId="0" applyNumberFormat="0" applyBorder="0" applyAlignment="0" applyProtection="0"/>
    <xf numFmtId="0" fontId="60" fillId="6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1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181" fillId="2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181" fillId="1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67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67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67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67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7" borderId="0" applyNumberFormat="0" applyBorder="0" applyAlignment="0" applyProtection="0"/>
    <xf numFmtId="0" fontId="150" fillId="26" borderId="0" applyNumberFormat="0" applyBorder="0" applyAlignment="0" applyProtection="0"/>
    <xf numFmtId="0" fontId="182" fillId="26" borderId="0" applyNumberFormat="0" applyBorder="0" applyAlignment="0" applyProtection="0"/>
    <xf numFmtId="0" fontId="23" fillId="27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61" fillId="24" borderId="0" applyNumberFormat="0" applyBorder="0" applyAlignment="0" applyProtection="0"/>
    <xf numFmtId="0" fontId="23" fillId="29" borderId="0" applyNumberFormat="0" applyBorder="0" applyAlignment="0" applyProtection="0"/>
    <xf numFmtId="0" fontId="181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20" borderId="0" applyNumberFormat="0" applyBorder="0" applyAlignment="0" applyProtection="0"/>
    <xf numFmtId="0" fontId="150" fillId="11" borderId="0" applyNumberFormat="0" applyBorder="0" applyAlignment="0" applyProtection="0"/>
    <xf numFmtId="0" fontId="182" fillId="11" borderId="0" applyNumberFormat="0" applyBorder="0" applyAlignment="0" applyProtection="0"/>
    <xf numFmtId="0" fontId="23" fillId="20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167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150" fillId="31" borderId="0" applyNumberFormat="0" applyBorder="0" applyAlignment="0" applyProtection="0"/>
    <xf numFmtId="0" fontId="182" fillId="3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67" fillId="24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1" fillId="13" borderId="2" applyNumberFormat="0" applyFont="0" applyAlignment="0" applyProtection="0"/>
    <xf numFmtId="0" fontId="93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21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3" fontId="183" fillId="0" borderId="47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62" fillId="0" borderId="0"/>
    <xf numFmtId="0" fontId="20" fillId="32" borderId="0" applyNumberFormat="0" applyFon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24" fillId="4" borderId="0" applyNumberFormat="0" applyBorder="0" applyAlignment="0" applyProtection="0"/>
    <xf numFmtId="0" fontId="152" fillId="7" borderId="0" applyNumberFormat="0" applyBorder="0" applyAlignment="0" applyProtection="0"/>
    <xf numFmtId="0" fontId="185" fillId="7" borderId="0" applyNumberFormat="0" applyBorder="0" applyAlignment="0" applyProtection="0"/>
    <xf numFmtId="0" fontId="145" fillId="4" borderId="0" applyNumberFormat="0" applyBorder="0" applyAlignment="0" applyProtection="0"/>
    <xf numFmtId="0" fontId="184" fillId="7" borderId="0" applyNumberFormat="0" applyBorder="0" applyAlignment="0" applyProtection="0"/>
    <xf numFmtId="0" fontId="168" fillId="4" borderId="0" applyNumberFormat="0" applyBorder="0" applyAlignment="0" applyProtection="0"/>
    <xf numFmtId="0" fontId="24" fillId="4" borderId="0" applyNumberFormat="0" applyBorder="0" applyAlignment="0" applyProtection="0"/>
    <xf numFmtId="0" fontId="9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81" fontId="186" fillId="33" borderId="0" applyNumberFormat="0" applyProtection="0"/>
    <xf numFmtId="181" fontId="186" fillId="33" borderId="0" applyNumberFormat="0" applyProtection="0"/>
    <xf numFmtId="181" fontId="146" fillId="34" borderId="0" applyNumberFormat="0" applyProtection="0"/>
    <xf numFmtId="9" fontId="18" fillId="35" borderId="0" applyNumberFormat="0" applyBorder="0">
      <alignment shrinkToFit="1"/>
    </xf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187" fillId="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96" fillId="0" borderId="0" applyNumberFormat="0" applyFill="0" applyBorder="0">
      <alignment horizontal="left"/>
    </xf>
    <xf numFmtId="0" fontId="97" fillId="0" borderId="0" applyNumberFormat="0" applyFill="0" applyBorder="0" applyAlignment="0" applyProtection="0"/>
    <xf numFmtId="0" fontId="188" fillId="75" borderId="0" applyNumberFormat="0" applyBorder="0" applyAlignment="0" applyProtection="0"/>
    <xf numFmtId="0" fontId="188" fillId="7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3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75" borderId="0" applyNumberFormat="0" applyBorder="0" applyAlignment="0" applyProtection="0"/>
    <xf numFmtId="0" fontId="28" fillId="37" borderId="0" applyNumberFormat="0" applyBorder="0" applyAlignment="0" applyProtection="0"/>
    <xf numFmtId="0" fontId="188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37" fontId="98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25" fillId="38" borderId="4" applyNumberFormat="0" applyAlignment="0" applyProtection="0"/>
    <xf numFmtId="0" fontId="187" fillId="9" borderId="48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23" fillId="24" borderId="0" applyNumberFormat="0" applyBorder="0" applyAlignment="0" applyProtection="0"/>
    <xf numFmtId="0" fontId="181" fillId="90" borderId="0" applyNumberFormat="0" applyBorder="0" applyAlignment="0" applyProtection="0"/>
    <xf numFmtId="0" fontId="61" fillId="1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23" fillId="15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3" fillId="6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61" fillId="10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181" fillId="82" borderId="0" applyNumberFormat="0" applyBorder="0" applyAlignment="0" applyProtection="0"/>
    <xf numFmtId="0" fontId="61" fillId="25" borderId="0" applyNumberFormat="0" applyBorder="0" applyAlignment="0" applyProtection="0"/>
    <xf numFmtId="0" fontId="181" fillId="86" borderId="0" applyNumberFormat="0" applyBorder="0" applyAlignment="0" applyProtection="0"/>
    <xf numFmtId="0" fontId="23" fillId="24" borderId="0" applyNumberFormat="0" applyBorder="0" applyAlignment="0" applyProtection="0"/>
    <xf numFmtId="0" fontId="181" fillId="86" borderId="0" applyNumberFormat="0" applyBorder="0" applyAlignment="0" applyProtection="0"/>
    <xf numFmtId="0" fontId="61" fillId="24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181" fillId="87" borderId="0" applyNumberFormat="0" applyBorder="0" applyAlignment="0" applyProtection="0"/>
    <xf numFmtId="0" fontId="61" fillId="15" borderId="0" applyNumberFormat="0" applyBorder="0" applyAlignment="0" applyProtection="0"/>
    <xf numFmtId="0" fontId="23" fillId="15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1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181" fillId="95" borderId="0" applyNumberFormat="0" applyBorder="0" applyAlignment="0" applyProtection="0"/>
    <xf numFmtId="0" fontId="61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171" fontId="39" fillId="0" borderId="0"/>
    <xf numFmtId="0" fontId="23" fillId="27" borderId="0" applyNumberFormat="0" applyBorder="0" applyAlignment="0" applyProtection="0"/>
    <xf numFmtId="0" fontId="181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0" borderId="0" applyNumberFormat="0" applyBorder="0" applyAlignment="0" applyProtection="0"/>
    <xf numFmtId="0" fontId="181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1" borderId="0" applyNumberFormat="0" applyBorder="0" applyAlignment="0" applyProtection="0"/>
    <xf numFmtId="0" fontId="181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93" fillId="0" borderId="26" applyNumberFormat="0" applyFill="0" applyAlignment="0" applyProtection="0"/>
    <xf numFmtId="0" fontId="193" fillId="0" borderId="50" applyNumberFormat="0" applyFill="0" applyAlignment="0" applyProtection="0"/>
    <xf numFmtId="0" fontId="72" fillId="0" borderId="25" applyNumberFormat="0" applyFill="0" applyAlignment="0" applyProtection="0"/>
    <xf numFmtId="0" fontId="30" fillId="0" borderId="25" applyNumberFormat="0" applyFill="0" applyAlignment="0" applyProtection="0"/>
    <xf numFmtId="0" fontId="194" fillId="0" borderId="51" applyNumberFormat="0" applyFill="0" applyAlignment="0" applyProtection="0"/>
    <xf numFmtId="0" fontId="53" fillId="0" borderId="29" applyNumberFormat="0" applyFill="0" applyAlignment="0" applyProtection="0"/>
    <xf numFmtId="0" fontId="194" fillId="0" borderId="29" applyNumberFormat="0" applyFill="0" applyAlignment="0" applyProtection="0"/>
    <xf numFmtId="0" fontId="194" fillId="0" borderId="51" applyNumberFormat="0" applyFill="0" applyAlignment="0" applyProtection="0"/>
    <xf numFmtId="0" fontId="73" fillId="0" borderId="27" applyNumberFormat="0" applyFill="0" applyAlignment="0" applyProtection="0"/>
    <xf numFmtId="0" fontId="31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93" fillId="0" borderId="50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18" borderId="4" applyNumberFormat="0" applyAlignment="0" applyProtection="0"/>
    <xf numFmtId="0" fontId="74" fillId="1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18" fillId="0" borderId="0">
      <alignment wrapText="1"/>
    </xf>
    <xf numFmtId="0" fontId="18" fillId="0" borderId="0">
      <alignment horizontal="left" wrapText="1"/>
    </xf>
    <xf numFmtId="0" fontId="179" fillId="0" borderId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50" fillId="0" borderId="0" applyNumberFormat="0" applyFill="0" applyBorder="0" applyAlignment="0" applyProtection="0"/>
    <xf numFmtId="0" fontId="18" fillId="44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top" indent="1"/>
    </xf>
    <xf numFmtId="0" fontId="18" fillId="67" borderId="35" applyNumberFormat="0" applyProtection="0">
      <alignment horizontal="left" vertical="center" indent="1"/>
    </xf>
    <xf numFmtId="0" fontId="18" fillId="67" borderId="35" applyNumberFormat="0" applyProtection="0">
      <alignment horizontal="left" vertical="top" indent="1"/>
    </xf>
    <xf numFmtId="4" fontId="84" fillId="67" borderId="35" applyNumberFormat="0" applyProtection="0">
      <alignment vertical="center"/>
    </xf>
    <xf numFmtId="0" fontId="41" fillId="46" borderId="35" applyNumberFormat="0" applyProtection="0">
      <alignment horizontal="left" vertical="top" indent="1"/>
    </xf>
    <xf numFmtId="4" fontId="17" fillId="44" borderId="38" applyNumberFormat="0" applyProtection="0">
      <alignment horizontal="left" vertical="center" indent="1"/>
    </xf>
    <xf numFmtId="0" fontId="22" fillId="0" borderId="0"/>
    <xf numFmtId="0" fontId="179" fillId="0" borderId="0"/>
    <xf numFmtId="0" fontId="36" fillId="0" borderId="10" applyNumberFormat="0" applyFill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175" fontId="18" fillId="70" borderId="5">
      <protection locked="0"/>
    </xf>
    <xf numFmtId="1" fontId="18" fillId="70" borderId="5" applyFont="0">
      <alignment horizontal="right"/>
    </xf>
    <xf numFmtId="176" fontId="18" fillId="70" borderId="5" applyFont="0"/>
    <xf numFmtId="9" fontId="18" fillId="70" borderId="5" applyFont="0">
      <alignment horizontal="right"/>
    </xf>
    <xf numFmtId="170" fontId="18" fillId="70" borderId="5" applyFont="0">
      <alignment horizontal="right"/>
    </xf>
    <xf numFmtId="10" fontId="18" fillId="70" borderId="5" applyFont="0">
      <alignment horizontal="right"/>
    </xf>
    <xf numFmtId="0" fontId="18" fillId="70" borderId="5" applyFont="0">
      <alignment horizontal="center" wrapText="1"/>
    </xf>
    <xf numFmtId="49" fontId="18" fillId="70" borderId="5" applyFont="0"/>
    <xf numFmtId="176" fontId="18" fillId="71" borderId="5" applyFont="0"/>
    <xf numFmtId="9" fontId="18" fillId="71" borderId="5" applyFont="0">
      <alignment horizontal="right"/>
    </xf>
    <xf numFmtId="176" fontId="18" fillId="54" borderId="5" applyFont="0">
      <alignment horizontal="right"/>
    </xf>
    <xf numFmtId="1" fontId="18" fillId="54" borderId="5" applyFont="0">
      <alignment horizontal="right"/>
    </xf>
    <xf numFmtId="176" fontId="18" fillId="54" borderId="5" applyFont="0"/>
    <xf numFmtId="168" fontId="18" fillId="54" borderId="5" applyFont="0"/>
    <xf numFmtId="10" fontId="18" fillId="54" borderId="5" applyFont="0">
      <alignment horizontal="right"/>
    </xf>
    <xf numFmtId="9" fontId="18" fillId="54" borderId="5" applyFont="0">
      <alignment horizontal="right"/>
    </xf>
    <xf numFmtId="170" fontId="18" fillId="54" borderId="5" applyFont="0">
      <alignment horizontal="right"/>
    </xf>
    <xf numFmtId="10" fontId="18" fillId="54" borderId="43" applyFont="0">
      <alignment horizontal="right"/>
    </xf>
    <xf numFmtId="0" fontId="18" fillId="54" borderId="5" applyFont="0">
      <alignment horizontal="center" wrapText="1"/>
      <protection locked="0"/>
    </xf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40" applyNumberFormat="0" applyFill="0" applyAlignment="0" applyProtection="0"/>
    <xf numFmtId="181" fontId="21" fillId="0" borderId="58" applyNumberFormat="0" applyFill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166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7" fontId="142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71" fontId="55" fillId="0" borderId="0" applyNumberFormat="0" applyFill="0" applyBorder="0" applyAlignment="0" applyProtection="0">
      <alignment wrapText="1"/>
    </xf>
    <xf numFmtId="0" fontId="179" fillId="88" borderId="0" applyNumberFormat="0" applyBorder="0" applyAlignment="0" applyProtection="0"/>
    <xf numFmtId="0" fontId="60" fillId="11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60" fillId="11" borderId="0" applyNumberFormat="0" applyBorder="0" applyAlignment="0" applyProtection="0"/>
    <xf numFmtId="0" fontId="22" fillId="11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3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22" fillId="18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9" borderId="0" applyNumberFormat="0" applyBorder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173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81" fontId="155" fillId="0" borderId="0" applyNumberFormat="0" applyFill="0" applyBorder="0" applyAlignment="0" applyProtection="0"/>
    <xf numFmtId="194" fontId="22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181" fontId="105" fillId="42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52" fillId="0" borderId="26" applyNumberFormat="0" applyFill="0" applyAlignment="0" applyProtection="0"/>
    <xf numFmtId="0" fontId="219" fillId="0" borderId="0" applyNumberFormat="0" applyFill="0" applyBorder="0" applyAlignment="0" applyProtection="0"/>
    <xf numFmtId="176" fontId="18" fillId="50" borderId="5" applyProtection="0"/>
    <xf numFmtId="170" fontId="18" fillId="49" borderId="5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0" fontId="75" fillId="0" borderId="0">
      <protection locked="0"/>
    </xf>
    <xf numFmtId="168" fontId="18" fillId="49" borderId="5" applyFont="0">
      <alignment horizontal="right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76" fillId="0" borderId="34" applyNumberFormat="0" applyFill="0" applyAlignment="0" applyProtection="0"/>
    <xf numFmtId="0" fontId="22" fillId="0" borderId="0"/>
    <xf numFmtId="0" fontId="18" fillId="0" borderId="0">
      <alignment wrapText="1"/>
    </xf>
    <xf numFmtId="0" fontId="18" fillId="0" borderId="0"/>
    <xf numFmtId="0" fontId="22" fillId="0" borderId="0"/>
    <xf numFmtId="174" fontId="18" fillId="0" borderId="0">
      <alignment wrapText="1"/>
    </xf>
    <xf numFmtId="0" fontId="18" fillId="0" borderId="0"/>
    <xf numFmtId="0" fontId="18" fillId="0" borderId="0"/>
    <xf numFmtId="171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3" fillId="0" borderId="0"/>
    <xf numFmtId="0" fontId="42" fillId="11" borderId="1" applyNumberFormat="0" applyFont="0" applyAlignment="0" applyProtection="0"/>
    <xf numFmtId="10" fontId="18" fillId="39" borderId="5" applyFont="0">
      <alignment horizontal="right"/>
      <protection locked="0"/>
    </xf>
    <xf numFmtId="0" fontId="36" fillId="17" borderId="3" applyNumberFormat="0" applyAlignment="0" applyProtection="0"/>
    <xf numFmtId="0" fontId="198" fillId="79" borderId="52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2" fillId="47" borderId="35" applyNumberFormat="0" applyProtection="0">
      <alignment horizontal="left" vertical="center" indent="1"/>
    </xf>
    <xf numFmtId="4" fontId="82" fillId="52" borderId="0" applyNumberFormat="0" applyProtection="0">
      <alignment horizontal="left" vertical="center" indent="1"/>
    </xf>
    <xf numFmtId="4" fontId="83" fillId="45" borderId="35" applyNumberFormat="0" applyProtection="0">
      <alignment horizontal="right" vertical="center"/>
    </xf>
    <xf numFmtId="4" fontId="80" fillId="61" borderId="36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18" fillId="66" borderId="35" applyNumberFormat="0" applyProtection="0">
      <alignment horizontal="left" vertical="top" indent="1"/>
    </xf>
    <xf numFmtId="0" fontId="46" fillId="0" borderId="40" applyNumberFormat="0" applyFill="0" applyAlignment="0" applyProtection="0"/>
    <xf numFmtId="0" fontId="90" fillId="69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38" fillId="0" borderId="10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181" fontId="105" fillId="42" borderId="12" applyNumberFormat="0" applyAlignment="0" applyProtection="0"/>
    <xf numFmtId="0" fontId="91" fillId="0" borderId="45" applyNumberFormat="0" applyFill="0" applyAlignment="0" applyProtection="0"/>
    <xf numFmtId="43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0" fontId="198" fillId="36" borderId="52" applyNumberFormat="0" applyAlignment="0" applyProtection="0"/>
    <xf numFmtId="167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66" borderId="35" applyNumberFormat="0" applyProtection="0">
      <alignment horizontal="left" vertical="top" indent="1"/>
    </xf>
    <xf numFmtId="4" fontId="87" fillId="67" borderId="35" applyNumberFormat="0" applyProtection="0">
      <alignment horizontal="right" vertical="center"/>
    </xf>
    <xf numFmtId="49" fontId="88" fillId="69" borderId="0"/>
    <xf numFmtId="0" fontId="22" fillId="0" borderId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165" fontId="18" fillId="0" borderId="0" applyFont="0" applyFill="0" applyBorder="0" applyAlignment="0" applyProtection="0"/>
    <xf numFmtId="0" fontId="198" fillId="79" borderId="52" applyNumberFormat="0" applyAlignment="0" applyProtection="0"/>
    <xf numFmtId="0" fontId="22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60" fillId="6" borderId="0" applyNumberFormat="0" applyBorder="0" applyAlignment="0" applyProtection="0"/>
    <xf numFmtId="0" fontId="22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60" fillId="6" borderId="0" applyNumberFormat="0" applyBorder="0" applyAlignment="0" applyProtection="0"/>
    <xf numFmtId="0" fontId="179" fillId="101" borderId="0" applyNumberFormat="0" applyBorder="0" applyAlignment="0" applyProtection="0"/>
    <xf numFmtId="0" fontId="60" fillId="10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3" fontId="18" fillId="41" borderId="5" applyFont="0">
      <alignment horizontal="right"/>
    </xf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23" fillId="28" borderId="0" applyNumberFormat="0" applyBorder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63" fillId="5" borderId="0" applyNumberFormat="0" applyBorder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4" fontId="82" fillId="47" borderId="0" applyNumberFormat="0" applyProtection="0">
      <alignment horizontal="left" vertical="center" indent="1"/>
    </xf>
    <xf numFmtId="0" fontId="36" fillId="38" borderId="3" applyNumberFormat="0" applyAlignment="0" applyProtection="0"/>
    <xf numFmtId="3" fontId="18" fillId="39" borderId="5">
      <alignment horizontal="right"/>
      <protection locked="0"/>
    </xf>
    <xf numFmtId="0" fontId="22" fillId="0" borderId="0"/>
    <xf numFmtId="171" fontId="18" fillId="0" borderId="0"/>
    <xf numFmtId="0" fontId="26" fillId="40" borderId="6" applyNumberFormat="0" applyAlignment="0" applyProtection="0"/>
    <xf numFmtId="0" fontId="161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79" fillId="92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65" fillId="40" borderId="6" applyNumberFormat="0" applyAlignment="0" applyProtection="0"/>
    <xf numFmtId="0" fontId="199" fillId="79" borderId="48" applyNumberFormat="0" applyAlignment="0" applyProtection="0"/>
    <xf numFmtId="184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81" fontId="20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" fontId="67" fillId="0" borderId="8">
      <alignment horizontal="centerContinuous"/>
    </xf>
    <xf numFmtId="0" fontId="24" fillId="4" borderId="0" applyNumberFormat="0" applyBorder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0" fontId="6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10" fontId="18" fillId="49" borderId="5" applyFont="0">
      <alignment horizontal="right"/>
      <protection locked="0"/>
    </xf>
    <xf numFmtId="169" fontId="18" fillId="49" borderId="33" applyFont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18" fillId="49" borderId="5" applyFont="0">
      <alignment horizontal="center" wrapText="1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6" fillId="40" borderId="6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18" fillId="0" borderId="0"/>
    <xf numFmtId="0" fontId="41" fillId="0" borderId="0"/>
    <xf numFmtId="174" fontId="18" fillId="0" borderId="0">
      <alignment wrapText="1"/>
    </xf>
    <xf numFmtId="171" fontId="221" fillId="0" borderId="0"/>
    <xf numFmtId="0" fontId="22" fillId="0" borderId="0"/>
    <xf numFmtId="171" fontId="221" fillId="0" borderId="0"/>
    <xf numFmtId="0" fontId="22" fillId="0" borderId="0"/>
    <xf numFmtId="171" fontId="221" fillId="0" borderId="0"/>
    <xf numFmtId="0" fontId="79" fillId="38" borderId="3" applyNumberFormat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2" fillId="0" borderId="26" applyNumberFormat="0" applyFill="0" applyAlignment="0" applyProtection="0"/>
    <xf numFmtId="9" fontId="18" fillId="0" borderId="0" applyFont="0" applyFill="0" applyBorder="0" applyAlignment="0" applyProtection="0"/>
    <xf numFmtId="4" fontId="80" fillId="47" borderId="35" applyNumberFormat="0" applyProtection="0">
      <alignment vertical="center"/>
    </xf>
    <xf numFmtId="0" fontId="44" fillId="35" borderId="35" applyNumberFormat="0" applyProtection="0">
      <alignment horizontal="left" vertical="top" indent="1"/>
    </xf>
    <xf numFmtId="4" fontId="83" fillId="39" borderId="35" applyNumberFormat="0" applyProtection="0">
      <alignment horizontal="right" vertical="center"/>
    </xf>
    <xf numFmtId="4" fontId="82" fillId="58" borderId="35" applyNumberFormat="0" applyProtection="0">
      <alignment horizontal="right" vertical="center"/>
    </xf>
    <xf numFmtId="4" fontId="80" fillId="47" borderId="0" applyNumberFormat="0" applyProtection="0">
      <alignment horizontal="left" vertical="center" indent="1"/>
    </xf>
    <xf numFmtId="0" fontId="18" fillId="64" borderId="35" applyNumberFormat="0" applyProtection="0">
      <alignment horizontal="left" vertical="top" indent="1"/>
    </xf>
    <xf numFmtId="0" fontId="18" fillId="66" borderId="35" applyNumberFormat="0" applyProtection="0">
      <alignment horizontal="left" vertical="center" indent="1"/>
    </xf>
    <xf numFmtId="0" fontId="179" fillId="0" borderId="0"/>
    <xf numFmtId="0" fontId="18" fillId="0" borderId="0"/>
    <xf numFmtId="0" fontId="179" fillId="100" borderId="0" applyNumberFormat="0" applyBorder="0" applyAlignment="0" applyProtection="0"/>
    <xf numFmtId="0" fontId="60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22" fillId="11" borderId="0" applyNumberFormat="0" applyBorder="0" applyAlignment="0" applyProtection="0"/>
    <xf numFmtId="0" fontId="179" fillId="92" borderId="0" applyNumberFormat="0" applyBorder="0" applyAlignment="0" applyProtection="0"/>
    <xf numFmtId="0" fontId="60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7" borderId="0" applyNumberFormat="0" applyBorder="0" applyAlignment="0" applyProtection="0"/>
    <xf numFmtId="0" fontId="179" fillId="84" borderId="0" applyNumberFormat="0" applyBorder="0" applyAlignment="0" applyProtection="0"/>
    <xf numFmtId="0" fontId="22" fillId="6" borderId="0" applyNumberFormat="0" applyBorder="0" applyAlignment="0" applyProtection="0"/>
    <xf numFmtId="0" fontId="179" fillId="89" borderId="0" applyNumberFormat="0" applyBorder="0" applyAlignment="0" applyProtection="0"/>
    <xf numFmtId="0" fontId="60" fillId="18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101" borderId="0" applyNumberFormat="0" applyBorder="0" applyAlignment="0" applyProtection="0"/>
    <xf numFmtId="0" fontId="22" fillId="11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24" borderId="0" applyNumberFormat="0" applyBorder="0" applyAlignment="0" applyProtection="0"/>
    <xf numFmtId="0" fontId="61" fillId="6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40" fillId="0" borderId="0"/>
    <xf numFmtId="0" fontId="181" fillId="98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1" fillId="99" borderId="0" applyNumberFormat="0" applyBorder="0" applyAlignment="0" applyProtection="0"/>
    <xf numFmtId="0" fontId="61" fillId="28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24" fillId="5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3" fontId="57" fillId="41" borderId="5" applyFont="0" applyFill="0" applyProtection="0">
      <alignment horizontal="right"/>
    </xf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65" fontId="218" fillId="0" borderId="0" applyFont="0" applyFill="0" applyBorder="0" applyAlignment="0" applyProtection="0"/>
    <xf numFmtId="0" fontId="66" fillId="42" borderId="7" applyNumberFormat="0" applyFont="0" applyFill="0" applyBorder="0" applyAlignment="0" applyProtection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181" fontId="105" fillId="104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70" fillId="6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6" borderId="0" applyNumberFormat="0" applyBorder="0" applyAlignment="0" applyProtection="0"/>
    <xf numFmtId="0" fontId="18" fillId="42" borderId="5" applyNumberFormat="0" applyFont="0" applyBorder="0" applyAlignment="0" applyProtection="0">
      <alignment horizontal="center"/>
    </xf>
    <xf numFmtId="181" fontId="105" fillId="0" borderId="21" applyNumberFormat="0" applyFill="0" applyProtection="0"/>
    <xf numFmtId="0" fontId="18" fillId="0" borderId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71" fillId="0" borderId="22" applyNumberFormat="0" applyFill="0" applyAlignment="0" applyProtection="0"/>
    <xf numFmtId="0" fontId="29" fillId="0" borderId="22" applyNumberFormat="0" applyFill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1" borderId="30" applyFont="0" applyBorder="0">
      <alignment horizontal="center" wrapText="1"/>
    </xf>
    <xf numFmtId="3" fontId="18" fillId="45" borderId="5" applyFont="0" applyProtection="0">
      <alignment horizontal="right"/>
    </xf>
    <xf numFmtId="10" fontId="18" fillId="45" borderId="5" applyFont="0" applyProtection="0">
      <alignment horizontal="right"/>
    </xf>
    <xf numFmtId="9" fontId="18" fillId="45" borderId="5" applyFont="0" applyProtection="0">
      <alignment horizontal="right"/>
    </xf>
    <xf numFmtId="0" fontId="18" fillId="45" borderId="30" applyNumberFormat="0" applyFont="0" applyBorder="0" applyAlignment="0" applyProtection="0">
      <alignment horizontal="left"/>
    </xf>
    <xf numFmtId="171" fontId="56" fillId="0" borderId="0" applyNumberFormat="0" applyFill="0" applyBorder="0" applyAlignment="0" applyProtection="0">
      <alignment vertical="top"/>
      <protection locked="0"/>
    </xf>
    <xf numFmtId="0" fontId="32" fillId="8" borderId="4" applyNumberFormat="0" applyAlignment="0" applyProtection="0"/>
    <xf numFmtId="0" fontId="197" fillId="78" borderId="48" applyNumberFormat="0" applyAlignment="0" applyProtection="0"/>
    <xf numFmtId="171" fontId="197" fillId="78" borderId="48" applyNumberFormat="0" applyAlignment="0" applyProtection="0"/>
    <xf numFmtId="0" fontId="197" fillId="78" borderId="48" applyNumberFormat="0" applyAlignment="0" applyProtection="0"/>
    <xf numFmtId="0" fontId="49" fillId="0" borderId="19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0" fontId="75" fillId="0" borderId="0">
      <protection locked="0"/>
    </xf>
    <xf numFmtId="175" fontId="18" fillId="49" borderId="5" applyFont="0" applyAlignment="0">
      <protection locked="0"/>
    </xf>
    <xf numFmtId="15" fontId="75" fillId="0" borderId="0">
      <protection locked="0"/>
    </xf>
    <xf numFmtId="2" fontId="75" fillId="0" borderId="32">
      <protection locked="0"/>
    </xf>
    <xf numFmtId="3" fontId="18" fillId="49" borderId="5" applyFont="0">
      <alignment horizontal="right"/>
      <protection locked="0"/>
    </xf>
    <xf numFmtId="9" fontId="18" fillId="49" borderId="33" applyFont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49" fontId="18" fillId="49" borderId="5" applyFont="0" applyAlignment="0">
      <protection locked="0"/>
    </xf>
    <xf numFmtId="0" fontId="197" fillId="78" borderId="48" applyNumberForma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33" fillId="0" borderId="34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81" fontId="208" fillId="107" borderId="0" applyBorder="0" applyAlignment="0" applyProtection="0">
      <alignment horizontal="right"/>
      <protection locked="0"/>
    </xf>
    <xf numFmtId="182" fontId="163" fillId="0" borderId="0" applyNumberFormat="0" applyFill="0" applyBorder="0" applyAlignment="0" applyProtection="0"/>
    <xf numFmtId="182" fontId="210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220" fillId="108" borderId="0" applyNumberFormat="0" applyBorder="0" applyAlignment="0" applyProtection="0"/>
    <xf numFmtId="0" fontId="34" fillId="18" borderId="0" applyNumberFormat="0" applyBorder="0" applyAlignment="0" applyProtection="0"/>
    <xf numFmtId="0" fontId="78" fillId="0" borderId="0"/>
    <xf numFmtId="0" fontId="22" fillId="0" borderId="0"/>
    <xf numFmtId="0" fontId="53" fillId="0" borderId="0" applyNumberFormat="0" applyFill="0" applyBorder="0" applyAlignment="0" applyProtection="0"/>
    <xf numFmtId="0" fontId="18" fillId="0" borderId="0"/>
    <xf numFmtId="0" fontId="58" fillId="0" borderId="0"/>
    <xf numFmtId="0" fontId="53" fillId="0" borderId="28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79" fillId="0" borderId="0"/>
    <xf numFmtId="0" fontId="52" fillId="0" borderId="26" applyNumberFormat="0" applyFill="0" applyAlignment="0" applyProtection="0"/>
    <xf numFmtId="0" fontId="35" fillId="0" borderId="0"/>
    <xf numFmtId="174" fontId="179" fillId="0" borderId="0"/>
    <xf numFmtId="0" fontId="18" fillId="0" borderId="0"/>
    <xf numFmtId="174" fontId="18" fillId="0" borderId="0"/>
    <xf numFmtId="0" fontId="18" fillId="0" borderId="0"/>
    <xf numFmtId="0" fontId="51" fillId="0" borderId="23" applyNumberFormat="0" applyFill="0" applyAlignment="0" applyProtection="0"/>
    <xf numFmtId="181" fontId="105" fillId="0" borderId="21" applyNumberFormat="0" applyFill="0" applyProtection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22" fillId="0" borderId="0"/>
    <xf numFmtId="0" fontId="179" fillId="0" borderId="0"/>
    <xf numFmtId="171" fontId="43" fillId="0" borderId="0"/>
    <xf numFmtId="171" fontId="43" fillId="0" borderId="0"/>
    <xf numFmtId="174" fontId="18" fillId="0" borderId="0">
      <alignment wrapText="1"/>
    </xf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0" fontId="22" fillId="0" borderId="0"/>
    <xf numFmtId="174" fontId="18" fillId="0" borderId="0">
      <alignment wrapText="1"/>
    </xf>
    <xf numFmtId="0" fontId="22" fillId="0" borderId="0"/>
    <xf numFmtId="0" fontId="222" fillId="0" borderId="0"/>
    <xf numFmtId="0" fontId="22" fillId="0" borderId="0"/>
    <xf numFmtId="0" fontId="2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wrapText="1"/>
    </xf>
    <xf numFmtId="0" fontId="211" fillId="0" borderId="0"/>
    <xf numFmtId="0" fontId="222" fillId="0" borderId="0"/>
    <xf numFmtId="174" fontId="18" fillId="0" borderId="0">
      <alignment wrapText="1"/>
    </xf>
    <xf numFmtId="174" fontId="18" fillId="0" borderId="0">
      <alignment wrapText="1"/>
    </xf>
    <xf numFmtId="171" fontId="43" fillId="0" borderId="0"/>
    <xf numFmtId="0" fontId="18" fillId="0" borderId="0"/>
    <xf numFmtId="171" fontId="43" fillId="0" borderId="0"/>
    <xf numFmtId="171" fontId="221" fillId="0" borderId="0"/>
    <xf numFmtId="171" fontId="221" fillId="0" borderId="0"/>
    <xf numFmtId="171" fontId="221" fillId="0" borderId="0"/>
    <xf numFmtId="171" fontId="43" fillId="0" borderId="0"/>
    <xf numFmtId="171" fontId="221" fillId="0" borderId="0"/>
    <xf numFmtId="171" fontId="43" fillId="0" borderId="0"/>
    <xf numFmtId="171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7" fillId="0" borderId="0"/>
    <xf numFmtId="0" fontId="27" fillId="0" borderId="0" applyNumberFormat="0" applyFill="0" applyBorder="0" applyAlignment="0" applyProtection="0"/>
    <xf numFmtId="0" fontId="212" fillId="0" borderId="0"/>
    <xf numFmtId="0" fontId="3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26" fillId="40" borderId="6" applyNumberForma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168" fontId="18" fillId="39" borderId="5">
      <alignment horizontal="right"/>
      <protection locked="0"/>
    </xf>
    <xf numFmtId="9" fontId="18" fillId="39" borderId="5">
      <alignment horizontal="right"/>
      <protection locked="0"/>
    </xf>
    <xf numFmtId="170" fontId="18" fillId="39" borderId="5">
      <alignment horizontal="right"/>
      <protection locked="0"/>
    </xf>
    <xf numFmtId="169" fontId="18" fillId="39" borderId="33" applyFont="0">
      <alignment horizontal="right"/>
      <protection locked="0"/>
    </xf>
    <xf numFmtId="0" fontId="18" fillId="39" borderId="5">
      <alignment horizontal="center" wrapText="1"/>
    </xf>
    <xf numFmtId="0" fontId="18" fillId="39" borderId="5" applyNumberFormat="0" applyFont="0">
      <alignment horizontal="center" wrapText="1"/>
      <protection locked="0"/>
    </xf>
    <xf numFmtId="0" fontId="36" fillId="38" borderId="3" applyNumberFormat="0" applyAlignment="0" applyProtection="0"/>
    <xf numFmtId="0" fontId="36" fillId="17" borderId="3" applyNumberFormat="0" applyAlignment="0" applyProtection="0"/>
    <xf numFmtId="0" fontId="198" fillId="38" borderId="52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" fillId="0" borderId="0"/>
    <xf numFmtId="4" fontId="81" fillId="35" borderId="35" applyNumberFormat="0" applyProtection="0">
      <alignment vertical="center"/>
    </xf>
    <xf numFmtId="4" fontId="83" fillId="53" borderId="35" applyNumberFormat="0" applyProtection="0">
      <alignment horizontal="right" vertical="center"/>
    </xf>
    <xf numFmtId="4" fontId="83" fillId="54" borderId="35" applyNumberFormat="0" applyProtection="0">
      <alignment horizontal="right" vertical="center"/>
    </xf>
    <xf numFmtId="4" fontId="82" fillId="55" borderId="35" applyNumberFormat="0" applyProtection="0">
      <alignment horizontal="right" vertical="center"/>
    </xf>
    <xf numFmtId="4" fontId="82" fillId="56" borderId="35" applyNumberFormat="0" applyProtection="0">
      <alignment horizontal="right" vertical="center"/>
    </xf>
    <xf numFmtId="4" fontId="82" fillId="59" borderId="35" applyNumberFormat="0" applyProtection="0">
      <alignment horizontal="right" vertical="center"/>
    </xf>
    <xf numFmtId="4" fontId="82" fillId="60" borderId="35" applyNumberFormat="0" applyProtection="0">
      <alignment horizontal="right" vertical="center"/>
    </xf>
    <xf numFmtId="4" fontId="83" fillId="44" borderId="35" applyNumberFormat="0" applyProtection="0">
      <alignment horizontal="right" vertical="center"/>
    </xf>
    <xf numFmtId="0" fontId="18" fillId="64" borderId="35" applyNumberFormat="0" applyProtection="0">
      <alignment horizontal="left" vertical="center" indent="1"/>
    </xf>
    <xf numFmtId="4" fontId="83" fillId="67" borderId="35" applyNumberFormat="0" applyProtection="0">
      <alignment vertical="center"/>
    </xf>
    <xf numFmtId="4" fontId="82" fillId="41" borderId="35" applyNumberFormat="0" applyProtection="0">
      <alignment horizontal="right" vertical="center"/>
    </xf>
    <xf numFmtId="4" fontId="85" fillId="47" borderId="35" applyNumberFormat="0" applyProtection="0">
      <alignment horizontal="right" vertical="center"/>
    </xf>
    <xf numFmtId="4" fontId="80" fillId="68" borderId="35" applyNumberFormat="0" applyProtection="0">
      <alignment horizontal="left" vertical="center" indent="1"/>
    </xf>
    <xf numFmtId="4" fontId="86" fillId="41" borderId="0" applyNumberFormat="0" applyProtection="0">
      <alignment horizontal="left" vertical="center"/>
    </xf>
    <xf numFmtId="0" fontId="16" fillId="0" borderId="0"/>
    <xf numFmtId="0" fontId="46" fillId="39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/>
    <xf numFmtId="0" fontId="47" fillId="0" borderId="39" applyNumberFormat="0" applyFill="0" applyAlignment="0" applyProtection="0"/>
    <xf numFmtId="49" fontId="89" fillId="69" borderId="41"/>
    <xf numFmtId="49" fontId="89" fillId="69" borderId="0"/>
    <xf numFmtId="0" fontId="90" fillId="41" borderId="41">
      <protection locked="0"/>
    </xf>
    <xf numFmtId="177" fontId="18" fillId="41" borderId="5">
      <alignment horizontal="center"/>
    </xf>
    <xf numFmtId="178" fontId="18" fillId="41" borderId="5" applyFont="0">
      <alignment horizontal="right"/>
    </xf>
    <xf numFmtId="168" fontId="18" fillId="41" borderId="5" applyFont="0">
      <alignment horizontal="right"/>
    </xf>
    <xf numFmtId="10" fontId="18" fillId="41" borderId="5" applyFont="0">
      <alignment horizontal="right"/>
    </xf>
    <xf numFmtId="9" fontId="18" fillId="41" borderId="5" applyFont="0">
      <alignment horizontal="right"/>
    </xf>
    <xf numFmtId="179" fontId="18" fillId="41" borderId="5" applyFont="0">
      <alignment horizontal="center" wrapText="1"/>
    </xf>
    <xf numFmtId="0" fontId="22" fillId="0" borderId="0"/>
    <xf numFmtId="0" fontId="22" fillId="0" borderId="0"/>
    <xf numFmtId="0" fontId="179" fillId="0" borderId="0"/>
    <xf numFmtId="0" fontId="17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8" fillId="0" borderId="0">
      <alignment horizontal="left" wrapText="1"/>
    </xf>
    <xf numFmtId="181" fontId="105" fillId="0" borderId="42" applyNumberFormat="0" applyFill="0" applyAlignment="0" applyProtection="0"/>
    <xf numFmtId="181" fontId="105" fillId="0" borderId="5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49" fontId="18" fillId="54" borderId="5" applyFont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0" fontId="204" fillId="0" borderId="56" applyNumberFormat="0" applyFill="0" applyAlignment="0" applyProtection="0"/>
    <xf numFmtId="0" fontId="38" fillId="0" borderId="45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36" borderId="3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167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7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9" fillId="0" borderId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1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182" fontId="99" fillId="39" borderId="5"/>
    <xf numFmtId="182" fontId="99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4" fontId="18" fillId="0" borderId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81" fontId="206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0" fontId="101" fillId="0" borderId="0" applyNumberFormat="0" applyAlignment="0">
      <alignment horizontal="left"/>
    </xf>
    <xf numFmtId="167" fontId="102" fillId="0" borderId="0" applyFont="0" applyFill="0" applyBorder="0" applyAlignment="0" applyProtection="0"/>
    <xf numFmtId="167" fontId="102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8" fillId="39" borderId="13">
      <alignment horizontal="left" vertical="top" wrapText="1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31" fillId="40" borderId="0" applyNumberFormat="0" applyFont="0" applyBorder="0" applyAlignment="0" applyProtection="0"/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0" fontId="131" fillId="4" borderId="0" applyNumberFormat="0" applyFont="0" applyBorder="0" applyAlignment="0" applyProtection="0"/>
    <xf numFmtId="220" fontId="17" fillId="17" borderId="15" applyAlignment="0" applyProtection="0"/>
    <xf numFmtId="220" fontId="17" fillId="17" borderId="15" applyAlignment="0" applyProtection="0"/>
    <xf numFmtId="221" fontId="156" fillId="0" borderId="0" applyNumberFormat="0" applyFill="0" applyBorder="0" applyAlignment="0" applyProtection="0"/>
    <xf numFmtId="207" fontId="157" fillId="0" borderId="0" applyNumberFormat="0" applyFill="0" applyBorder="0" applyAlignment="0" applyProtection="0"/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21" fontId="140" fillId="18" borderId="16" applyAlignment="0">
      <protection locked="0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8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15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181" fontId="105" fillId="0" borderId="21" applyNumberFormat="0" applyFill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8" fontId="99" fillId="0" borderId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0" fontId="197" fillId="78" borderId="48" applyNumberFormat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181" fontId="208" fillId="107" borderId="0" applyBorder="0" applyAlignment="0" applyProtection="0">
      <alignment horizontal="right"/>
      <protection locked="0"/>
    </xf>
    <xf numFmtId="165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210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9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18" fillId="0" borderId="0"/>
    <xf numFmtId="0" fontId="18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37" fontId="132" fillId="0" borderId="0">
      <protection locked="0"/>
    </xf>
    <xf numFmtId="37" fontId="132" fillId="0" borderId="0">
      <protection locked="0"/>
    </xf>
    <xf numFmtId="0" fontId="22" fillId="0" borderId="0"/>
    <xf numFmtId="0" fontId="18" fillId="0" borderId="0"/>
    <xf numFmtId="0" fontId="212" fillId="0" borderId="0"/>
    <xf numFmtId="0" fontId="18" fillId="0" borderId="0"/>
    <xf numFmtId="0" fontId="103" fillId="0" borderId="0"/>
    <xf numFmtId="0" fontId="103" fillId="0" borderId="0"/>
    <xf numFmtId="14" fontId="129" fillId="0" borderId="0" applyProtection="0">
      <alignment vertical="center"/>
    </xf>
    <xf numFmtId="0" fontId="18" fillId="81" borderId="55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211" fontId="21" fillId="0" borderId="0" applyFill="0" applyBorder="0" applyAlignment="0" applyProtection="0"/>
    <xf numFmtId="181" fontId="21" fillId="0" borderId="0" applyNumberFormat="0" applyFill="0" applyBorder="0" applyProtection="0">
      <alignment horizontal="left" inden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79" borderId="52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4" fillId="0" borderId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0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208" fontId="134" fillId="0" borderId="0"/>
    <xf numFmtId="0" fontId="135" fillId="0" borderId="0" applyNumberFormat="0" applyFill="0" applyBorder="0" applyAlignment="0" applyProtection="0">
      <alignment horizontal="left"/>
    </xf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136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38" fillId="0" borderId="0"/>
    <xf numFmtId="0" fontId="138" fillId="0" borderId="0"/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24" fillId="4" borderId="0" applyNumberFormat="0" applyBorder="0" applyAlignment="0" applyProtection="0"/>
    <xf numFmtId="208" fontId="139" fillId="0" borderId="0"/>
    <xf numFmtId="0" fontId="22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>
      <alignment wrapText="1"/>
    </xf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2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39" fillId="0" borderId="0"/>
    <xf numFmtId="181" fontId="105" fillId="0" borderId="57" applyNumberFormat="0" applyFill="0" applyAlignment="0" applyProtection="0"/>
    <xf numFmtId="0" fontId="204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65" fillId="0" borderId="0"/>
    <xf numFmtId="0" fontId="18" fillId="0" borderId="44" applyNumberFormat="0" applyFill="0" applyBorder="0" applyAlignment="0" applyProtection="0"/>
    <xf numFmtId="215" fontId="54" fillId="43" borderId="0" applyNumberFormat="0" applyBorder="0" applyAlignment="0" applyProtection="0"/>
    <xf numFmtId="0" fontId="128" fillId="0" borderId="0" applyNumberFormat="0" applyFill="0" applyBorder="0">
      <alignment horizontal="left"/>
    </xf>
    <xf numFmtId="216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66" fillId="0" borderId="0"/>
    <xf numFmtId="181" fontId="21" fillId="0" borderId="58" applyNumberFormat="0" applyFill="0" applyAlignment="0" applyProtection="0"/>
    <xf numFmtId="208" fontId="141" fillId="0" borderId="0">
      <alignment horizontal="center"/>
    </xf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43" fillId="0" borderId="0" applyNumberFormat="0" applyFont="0" applyFill="0" applyBorder="0" applyProtection="0">
      <alignment horizontal="center" vertical="center" wrapText="1"/>
    </xf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8" fillId="11" borderId="0" applyNumberFormat="0" applyFont="0" applyBorder="0" applyAlignment="0" applyProtection="0"/>
    <xf numFmtId="0" fontId="26" fillId="40" borderId="6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left"/>
    </xf>
    <xf numFmtId="204" fontId="109" fillId="0" borderId="14">
      <alignment horizontal="left"/>
    </xf>
    <xf numFmtId="204" fontId="116" fillId="0" borderId="14">
      <alignment horizontal="center"/>
    </xf>
    <xf numFmtId="204" fontId="116" fillId="0" borderId="14">
      <alignment horizontal="center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204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19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0" borderId="0"/>
    <xf numFmtId="0" fontId="179" fillId="0" borderId="0"/>
    <xf numFmtId="0" fontId="200" fillId="0" borderId="53" applyNumberFormat="0" applyFill="0" applyAlignment="0" applyProtection="0"/>
    <xf numFmtId="184" fontId="22" fillId="0" borderId="0" applyFont="0" applyFill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203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181" fillId="86" borderId="0" applyNumberFormat="0" applyBorder="0" applyAlignment="0" applyProtection="0"/>
    <xf numFmtId="0" fontId="196" fillId="77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1" fillId="90" borderId="0" applyNumberFormat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98" fillId="36" borderId="52" applyNumberFormat="0" applyAlignment="0" applyProtection="0"/>
    <xf numFmtId="0" fontId="198" fillId="36" borderId="52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217" fillId="108" borderId="0" applyNumberFormat="0" applyBorder="0" applyAlignment="0" applyProtection="0"/>
    <xf numFmtId="181" fontId="105" fillId="104" borderId="12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213" fillId="0" borderId="56" applyNumberFormat="0" applyFill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193" fillId="0" borderId="26" applyNumberFormat="0" applyFill="0" applyAlignment="0" applyProtection="0"/>
    <xf numFmtId="0" fontId="194" fillId="0" borderId="29" applyNumberFormat="0" applyFill="0" applyAlignment="0" applyProtection="0"/>
    <xf numFmtId="0" fontId="219" fillId="0" borderId="0" applyNumberFormat="0" applyFill="0" applyBorder="0" applyAlignment="0" applyProtection="0"/>
    <xf numFmtId="0" fontId="22" fillId="0" borderId="0"/>
    <xf numFmtId="0" fontId="198" fillId="38" borderId="52" applyNumberFormat="0" applyAlignment="0" applyProtection="0"/>
    <xf numFmtId="9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9" fontId="179" fillId="0" borderId="0" applyFont="0" applyFill="0" applyBorder="0" applyAlignment="0" applyProtection="0"/>
    <xf numFmtId="0" fontId="211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8" fillId="11" borderId="1" applyNumberFormat="0" applyFont="0" applyAlignment="0" applyProtection="0"/>
    <xf numFmtId="0" fontId="198" fillId="79" borderId="52" applyNumberFormat="0" applyAlignment="0" applyProtection="0"/>
    <xf numFmtId="0" fontId="179" fillId="83" borderId="0" applyNumberFormat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18" fillId="11" borderId="1" applyNumberFormat="0" applyFont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1" fillId="81" borderId="55" applyNumberFormat="0" applyFont="0" applyAlignment="0" applyProtection="0"/>
    <xf numFmtId="0" fontId="169" fillId="40" borderId="6" applyNumberFormat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81" fontId="105" fillId="104" borderId="12" applyNumberFormat="0" applyAlignment="0" applyProtection="0"/>
    <xf numFmtId="219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3" borderId="0" applyNumberFormat="0" applyBorder="0" applyAlignment="0" applyProtection="0"/>
    <xf numFmtId="0" fontId="172" fillId="0" borderId="23" applyNumberFormat="0" applyFill="0" applyAlignment="0" applyProtection="0"/>
    <xf numFmtId="0" fontId="173" fillId="0" borderId="26" applyNumberFormat="0" applyFill="0" applyAlignment="0" applyProtection="0"/>
    <xf numFmtId="0" fontId="174" fillId="0" borderId="28" applyNumberFormat="0" applyFill="0" applyAlignment="0" applyProtection="0"/>
    <xf numFmtId="0" fontId="174" fillId="0" borderId="0" applyNumberForma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0" fontId="175" fillId="0" borderId="19" applyNumberFormat="0" applyFill="0" applyAlignment="0" applyProtection="0"/>
    <xf numFmtId="0" fontId="2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14" fillId="0" borderId="0"/>
    <xf numFmtId="0" fontId="21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6" fillId="17" borderId="3" applyNumberFormat="0" applyAlignment="0" applyProtection="0"/>
    <xf numFmtId="212" fontId="2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21" fillId="81" borderId="55" applyNumberFormat="0" applyFont="0" applyAlignment="0" applyProtection="0"/>
    <xf numFmtId="0" fontId="19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8" borderId="0" applyNumberFormat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0" borderId="0"/>
    <xf numFmtId="0" fontId="14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165" fontId="18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166" fontId="14" fillId="0" borderId="0" applyFont="0" applyFill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15" fontId="100" fillId="0" borderId="0" applyFill="0" applyBorder="0" applyAlignment="0" applyProtection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0" fillId="0" borderId="0"/>
    <xf numFmtId="0" fontId="14" fillId="0" borderId="0"/>
    <xf numFmtId="0" fontId="14" fillId="0" borderId="0"/>
    <xf numFmtId="181" fontId="105" fillId="104" borderId="12" applyNumberFormat="0" applyAlignment="0" applyProtection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181" fontId="105" fillId="104" borderId="12" applyNumberForma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181" fontId="105" fillId="0" borderId="21" applyNumberFormat="0" applyFill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101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5" fontId="100" fillId="0" borderId="0" applyFill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211" fillId="0" borderId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0" borderId="21" applyNumberFormat="0" applyFill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6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0" fillId="0" borderId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65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9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5" fontId="14" fillId="0" borderId="0" applyFont="0" applyFill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8" fillId="0" borderId="0"/>
    <xf numFmtId="3" fontId="19" fillId="43" borderId="5">
      <alignment vertical="center"/>
    </xf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6" borderId="0" applyNumberFormat="0" applyBorder="0" applyAlignment="0" applyProtection="0"/>
    <xf numFmtId="182" fontId="99" fillId="39" borderId="5"/>
    <xf numFmtId="10" fontId="100" fillId="39" borderId="5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97" fillId="78" borderId="48" applyNumberFormat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0" borderId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0" borderId="0"/>
    <xf numFmtId="16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2" fontId="99" fillId="39" borderId="5"/>
    <xf numFmtId="10" fontId="100" fillId="39" borderId="5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181" fontId="105" fillId="0" borderId="21" applyNumberFormat="0" applyFill="0" applyProtection="0"/>
    <xf numFmtId="0" fontId="14" fillId="92" borderId="0" applyNumberFormat="0" applyBorder="0" applyAlignment="0" applyProtection="0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5" fontId="100" fillId="0" borderId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6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0" fontId="1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9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0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186" fontId="14" fillId="0" borderId="0" applyFont="0" applyFill="0" applyBorder="0" applyAlignment="0" applyProtection="0"/>
    <xf numFmtId="15" fontId="100" fillId="0" borderId="0" applyFill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42" borderId="3" applyNumberFormat="0" applyProtection="0">
      <alignment horizontal="left" vertical="center" indent="1"/>
    </xf>
    <xf numFmtId="165" fontId="14" fillId="0" borderId="0" applyFont="0" applyFill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65" fontId="14" fillId="0" borderId="0" applyFont="0" applyFill="0" applyBorder="0" applyAlignment="0" applyProtection="0"/>
    <xf numFmtId="0" fontId="36" fillId="17" borderId="3" applyNumberFormat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4" fontId="41" fillId="63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48" fillId="17" borderId="4" applyNumberFormat="0" applyAlignment="0" applyProtection="0"/>
    <xf numFmtId="18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5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58" fillId="0" borderId="0" applyNumberFormat="0" applyFill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4" fontId="14" fillId="0" borderId="0" applyFont="0" applyFill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" fontId="41" fillId="54" borderId="3" applyNumberFormat="0" applyProtection="0">
      <alignment horizontal="right" vertical="center"/>
    </xf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46" borderId="3" applyNumberFormat="0" applyProtection="0">
      <alignment vertical="center"/>
    </xf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4" fontId="41" fillId="59" borderId="3" applyNumberFormat="0" applyProtection="0">
      <alignment horizontal="right" vertical="center"/>
    </xf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35" borderId="3" applyNumberFormat="0" applyProtection="0">
      <alignment vertical="center"/>
    </xf>
    <xf numFmtId="4" fontId="41" fillId="53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14" fillId="0" borderId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4" fontId="106" fillId="0" borderId="17" applyFill="0" applyBorder="0" applyProtection="0">
      <alignment horizontal="right" vertical="top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4" fontId="41" fillId="56" borderId="3" applyNumberFormat="0" applyProtection="0">
      <alignment horizontal="right" vertical="center"/>
    </xf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48" borderId="3" applyNumberFormat="0" applyProtection="0">
      <alignment horizontal="right" vertical="center"/>
    </xf>
    <xf numFmtId="0" fontId="36" fillId="17" borderId="3" applyNumberFormat="0" applyAlignment="0" applyProtection="0"/>
    <xf numFmtId="165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5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48" fillId="17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0" borderId="21" applyNumberFormat="0" applyFill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58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4" fontId="137" fillId="63" borderId="3" applyNumberFormat="0" applyProtection="0">
      <alignment horizontal="right" vertical="center"/>
    </xf>
    <xf numFmtId="0" fontId="14" fillId="100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73" borderId="0" applyNumberFormat="0" applyBorder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14" fillId="7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204" fontId="109" fillId="0" borderId="14">
      <alignment horizontal="left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137" fillId="46" borderId="3" applyNumberFormat="0" applyProtection="0">
      <alignment vertical="center"/>
    </xf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204" fontId="109" fillId="0" borderId="14">
      <alignment horizontal="right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0" borderId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46" borderId="3" applyNumberFormat="0" applyProtection="0">
      <alignment vertical="center"/>
    </xf>
    <xf numFmtId="0" fontId="14" fillId="0" borderId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166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41" fillId="3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4" fillId="7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0" borderId="0"/>
    <xf numFmtId="0" fontId="14" fillId="84" borderId="0" applyNumberFormat="0" applyBorder="0" applyAlignment="0" applyProtection="0"/>
    <xf numFmtId="0" fontId="48" fillId="17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65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3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4" fontId="41" fillId="63" borderId="3" applyNumberFormat="0" applyProtection="0">
      <alignment horizontal="left" vertical="center" indent="1"/>
    </xf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4" fillId="0" borderId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204" fontId="109" fillId="0" borderId="14">
      <alignment horizontal="left"/>
    </xf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4" fillId="0" borderId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63" borderId="3" applyNumberFormat="0" applyProtection="0">
      <alignment horizontal="left" vertical="center" indent="1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4" fillId="0" borderId="0"/>
    <xf numFmtId="0" fontId="36" fillId="19" borderId="3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4" fontId="41" fillId="48" borderId="3" applyNumberFormat="0" applyProtection="0">
      <alignment horizontal="right" vertical="center"/>
    </xf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8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1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4" fontId="137" fillId="46" borderId="3" applyNumberFormat="0" applyProtection="0">
      <alignment vertical="center"/>
    </xf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4" fillId="0" borderId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93" borderId="0" applyNumberFormat="0" applyBorder="0" applyAlignment="0" applyProtection="0"/>
    <xf numFmtId="4" fontId="137" fillId="35" borderId="3" applyNumberFormat="0" applyProtection="0">
      <alignment vertical="center"/>
    </xf>
    <xf numFmtId="4" fontId="41" fillId="65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4" fontId="41" fillId="48" borderId="3" applyNumberFormat="0" applyProtection="0">
      <alignment horizontal="right" vertical="center"/>
    </xf>
    <xf numFmtId="0" fontId="32" fillId="8" borderId="4" applyNumberFormat="0" applyAlignment="0" applyProtection="0"/>
    <xf numFmtId="164" fontId="106" fillId="0" borderId="17" applyFill="0" applyBorder="0" applyProtection="0">
      <alignment horizontal="right" vertical="top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16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57" borderId="3" applyNumberFormat="0" applyProtection="0">
      <alignment horizontal="right" vertical="center"/>
    </xf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4" fontId="41" fillId="57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35" borderId="3" applyNumberFormat="0" applyProtection="0">
      <alignment vertical="center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15" fontId="100" fillId="0" borderId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4" fontId="13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8" fillId="33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0" borderId="0"/>
    <xf numFmtId="4" fontId="41" fillId="35" borderId="3" applyNumberFormat="0" applyProtection="0">
      <alignment vertical="center"/>
    </xf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6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81" borderId="55" applyNumberFormat="0" applyFon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4" fontId="41" fillId="53" borderId="3" applyNumberFormat="0" applyProtection="0">
      <alignment horizontal="right" vertical="center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204" fontId="109" fillId="0" borderId="14">
      <alignment horizontal="right"/>
    </xf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6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6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181" fontId="105" fillId="104" borderId="12" applyNumberFormat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81" fontId="105" fillId="0" borderId="21" applyNumberFormat="0" applyFill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6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5" fontId="100" fillId="0" borderId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81" fontId="105" fillId="0" borderId="21" applyNumberFormat="0" applyFill="0" applyProtection="0"/>
    <xf numFmtId="16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16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5" fontId="100" fillId="0" borderId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15" fillId="35" borderId="0" applyNumberFormat="0" applyBorder="0">
      <alignment shrinkToFit="1"/>
    </xf>
    <xf numFmtId="0" fontId="15" fillId="0" borderId="0" applyFill="0" applyBorder="0" applyAlignment="0"/>
    <xf numFmtId="0" fontId="15" fillId="0" borderId="0" applyFill="0" applyBorder="0" applyAlignment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1" fontId="105" fillId="0" borderId="21" applyNumberFormat="0" applyFill="0" applyProtection="0"/>
    <xf numFmtId="0" fontId="197" fillId="78" borderId="48" applyNumberFormat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60" fillId="8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4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44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14" borderId="0" applyNumberFormat="0" applyBorder="0" applyAlignment="0" applyProtection="0"/>
    <xf numFmtId="0" fontId="6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44" fillId="15" borderId="0" applyNumberFormat="0" applyBorder="0" applyAlignment="0" applyProtection="0"/>
    <xf numFmtId="0" fontId="181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8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23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23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3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23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8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181" fillId="31" borderId="0" applyNumberFormat="0" applyBorder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24" fillId="5" borderId="0" applyNumberForma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45" fillId="7" borderId="0" applyNumberFormat="0" applyBorder="0" applyAlignment="0" applyProtection="0"/>
    <xf numFmtId="0" fontId="184" fillId="7" borderId="0" applyNumberFormat="0" applyBorder="0" applyAlignment="0" applyProtection="0"/>
    <xf numFmtId="181" fontId="186" fillId="33" borderId="0" applyNumberForma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8" fillId="75" borderId="0" applyNumberFormat="0" applyBorder="0" applyAlignment="0" applyProtection="0"/>
    <xf numFmtId="0" fontId="153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0" borderId="0">
      <alignment wrapText="1"/>
    </xf>
    <xf numFmtId="0" fontId="15" fillId="0" borderId="0">
      <alignment horizontal="left" wrapText="1"/>
    </xf>
    <xf numFmtId="0" fontId="13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44" borderId="35" applyNumberFormat="0" applyProtection="0">
      <alignment horizontal="left" vertical="center" indent="1"/>
    </xf>
    <xf numFmtId="0" fontId="15" fillId="44" borderId="35" applyNumberFormat="0" applyProtection="0">
      <alignment horizontal="left" vertical="top" indent="1"/>
    </xf>
    <xf numFmtId="0" fontId="15" fillId="67" borderId="35" applyNumberFormat="0" applyProtection="0">
      <alignment horizontal="left" vertical="center" indent="1"/>
    </xf>
    <xf numFmtId="0" fontId="15" fillId="67" borderId="35" applyNumberFormat="0" applyProtection="0">
      <alignment horizontal="left" vertical="top" indent="1"/>
    </xf>
    <xf numFmtId="0" fontId="13" fillId="0" borderId="0"/>
    <xf numFmtId="175" fontId="15" fillId="70" borderId="5">
      <protection locked="0"/>
    </xf>
    <xf numFmtId="1" fontId="15" fillId="70" borderId="5" applyFont="0">
      <alignment horizontal="right"/>
    </xf>
    <xf numFmtId="176" fontId="15" fillId="70" borderId="5" applyFont="0"/>
    <xf numFmtId="9" fontId="15" fillId="70" borderId="5" applyFont="0">
      <alignment horizontal="right"/>
    </xf>
    <xf numFmtId="170" fontId="15" fillId="70" borderId="5" applyFont="0">
      <alignment horizontal="right"/>
    </xf>
    <xf numFmtId="10" fontId="15" fillId="70" borderId="5" applyFont="0">
      <alignment horizontal="right"/>
    </xf>
    <xf numFmtId="0" fontId="15" fillId="70" borderId="5" applyFont="0">
      <alignment horizontal="center" wrapText="1"/>
    </xf>
    <xf numFmtId="49" fontId="15" fillId="70" borderId="5" applyFont="0"/>
    <xf numFmtId="176" fontId="15" fillId="71" borderId="5" applyFont="0"/>
    <xf numFmtId="9" fontId="15" fillId="71" borderId="5" applyFont="0">
      <alignment horizontal="right"/>
    </xf>
    <xf numFmtId="176" fontId="15" fillId="54" borderId="5" applyFont="0">
      <alignment horizontal="right"/>
    </xf>
    <xf numFmtId="1" fontId="15" fillId="54" borderId="5" applyFont="0">
      <alignment horizontal="right"/>
    </xf>
    <xf numFmtId="176" fontId="15" fillId="54" borderId="5" applyFont="0"/>
    <xf numFmtId="168" fontId="15" fillId="54" borderId="5" applyFont="0"/>
    <xf numFmtId="10" fontId="15" fillId="54" borderId="5" applyFont="0">
      <alignment horizontal="right"/>
    </xf>
    <xf numFmtId="9" fontId="15" fillId="54" borderId="5" applyFont="0">
      <alignment horizontal="right"/>
    </xf>
    <xf numFmtId="170" fontId="15" fillId="54" borderId="5" applyFont="0">
      <alignment horizontal="right"/>
    </xf>
    <xf numFmtId="10" fontId="15" fillId="54" borderId="43" applyFont="0">
      <alignment horizontal="right"/>
    </xf>
    <xf numFmtId="0" fontId="15" fillId="54" borderId="5" applyFont="0">
      <alignment horizontal="center" wrapText="1"/>
      <protection locked="0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6" fontId="15" fillId="50" borderId="5" applyProtection="0"/>
    <xf numFmtId="170" fontId="15" fillId="49" borderId="5">
      <alignment horizontal="right"/>
      <protection locked="0"/>
    </xf>
    <xf numFmtId="168" fontId="15" fillId="49" borderId="5" applyFont="0">
      <alignment horizontal="right"/>
      <protection locked="0"/>
    </xf>
    <xf numFmtId="184" fontId="13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171" fontId="15" fillId="0" borderId="0"/>
    <xf numFmtId="0" fontId="15" fillId="0" borderId="0"/>
    <xf numFmtId="10" fontId="15" fillId="39" borderId="5" applyFont="0">
      <alignment horizontal="right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6" borderId="35" applyNumberFormat="0" applyProtection="0">
      <alignment horizontal="left" vertical="top" indent="1"/>
    </xf>
    <xf numFmtId="0" fontId="13" fillId="0" borderId="0"/>
    <xf numFmtId="165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165" fontId="15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3" fontId="15" fillId="41" borderId="5" applyFont="0">
      <alignment horizontal="right"/>
    </xf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3" fontId="15" fillId="39" borderId="5">
      <alignment horizontal="right"/>
      <protection locked="0"/>
    </xf>
    <xf numFmtId="171" fontId="15" fillId="0" borderId="0"/>
    <xf numFmtId="0" fontId="13" fillId="92" borderId="0" applyNumberFormat="0" applyBorder="0" applyAlignment="0" applyProtection="0"/>
    <xf numFmtId="17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0" fontId="15" fillId="49" borderId="5" applyFont="0">
      <alignment horizontal="right"/>
      <protection locked="0"/>
    </xf>
    <xf numFmtId="169" fontId="15" fillId="49" borderId="33" applyFont="0">
      <alignment horizontal="right"/>
      <protection locked="0"/>
    </xf>
    <xf numFmtId="0" fontId="15" fillId="49" borderId="5" applyFont="0">
      <alignment horizontal="center" wrapText="1"/>
      <protection locked="0"/>
    </xf>
    <xf numFmtId="184" fontId="13" fillId="0" borderId="0" applyFont="0" applyFill="0" applyBorder="0" applyAlignment="0" applyProtection="0"/>
    <xf numFmtId="0" fontId="15" fillId="0" borderId="0"/>
    <xf numFmtId="174" fontId="15" fillId="0" borderId="0">
      <alignment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4" borderId="35" applyNumberFormat="0" applyProtection="0">
      <alignment horizontal="left" vertical="top" indent="1"/>
    </xf>
    <xf numFmtId="0" fontId="15" fillId="66" borderId="35" applyNumberFormat="0" applyProtection="0">
      <alignment horizontal="left" vertical="center" indent="1"/>
    </xf>
    <xf numFmtId="0" fontId="13" fillId="0" borderId="0"/>
    <xf numFmtId="0" fontId="15" fillId="0" borderId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5" fillId="0" borderId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84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42" borderId="5" applyNumberFormat="0" applyFont="0" applyBorder="0" applyAlignment="0" applyProtection="0">
      <alignment horizontal="center"/>
    </xf>
    <xf numFmtId="0" fontId="15" fillId="0" borderId="0"/>
    <xf numFmtId="3" fontId="15" fillId="45" borderId="5" applyFont="0" applyProtection="0">
      <alignment horizontal="right"/>
    </xf>
    <xf numFmtId="10" fontId="15" fillId="45" borderId="5" applyFont="0" applyProtection="0">
      <alignment horizontal="right"/>
    </xf>
    <xf numFmtId="9" fontId="15" fillId="45" borderId="5" applyFont="0" applyProtection="0">
      <alignment horizontal="right"/>
    </xf>
    <xf numFmtId="0" fontId="15" fillId="45" borderId="30" applyNumberFormat="0" applyFont="0" applyBorder="0" applyAlignment="0" applyProtection="0">
      <alignment horizontal="left"/>
    </xf>
    <xf numFmtId="175" fontId="15" fillId="49" borderId="5" applyFont="0" applyAlignment="0">
      <protection locked="0"/>
    </xf>
    <xf numFmtId="3" fontId="15" fillId="49" borderId="5" applyFont="0">
      <alignment horizontal="right"/>
      <protection locked="0"/>
    </xf>
    <xf numFmtId="9" fontId="15" fillId="49" borderId="33" applyFont="0">
      <alignment horizontal="right"/>
      <protection locked="0"/>
    </xf>
    <xf numFmtId="49" fontId="15" fillId="49" borderId="5" applyFont="0" applyAlignment="0">
      <protection locked="0"/>
    </xf>
    <xf numFmtId="0" fontId="1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3" fillId="0" borderId="0"/>
    <xf numFmtId="174" fontId="13" fillId="0" borderId="0"/>
    <xf numFmtId="0" fontId="15" fillId="0" borderId="0"/>
    <xf numFmtId="174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174" fontId="15" fillId="0" borderId="0">
      <alignment wrapText="1"/>
    </xf>
    <xf numFmtId="174" fontId="15" fillId="0" borderId="0">
      <alignment wrapText="1"/>
    </xf>
    <xf numFmtId="0" fontId="15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68" fontId="15" fillId="39" borderId="5">
      <alignment horizontal="right"/>
      <protection locked="0"/>
    </xf>
    <xf numFmtId="9" fontId="15" fillId="39" borderId="5">
      <alignment horizontal="right"/>
      <protection locked="0"/>
    </xf>
    <xf numFmtId="170" fontId="15" fillId="39" borderId="5">
      <alignment horizontal="right"/>
      <protection locked="0"/>
    </xf>
    <xf numFmtId="169" fontId="15" fillId="39" borderId="33" applyFont="0">
      <alignment horizontal="right"/>
      <protection locked="0"/>
    </xf>
    <xf numFmtId="0" fontId="15" fillId="39" borderId="5">
      <alignment horizontal="center" wrapText="1"/>
    </xf>
    <xf numFmtId="0" fontId="15" fillId="39" borderId="5" applyNumberFormat="0" applyFont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64" borderId="35" applyNumberFormat="0" applyProtection="0">
      <alignment horizontal="left" vertical="center" indent="1"/>
    </xf>
    <xf numFmtId="177" fontId="15" fillId="41" borderId="5">
      <alignment horizontal="center"/>
    </xf>
    <xf numFmtId="178" fontId="15" fillId="41" borderId="5" applyFont="0">
      <alignment horizontal="right"/>
    </xf>
    <xf numFmtId="168" fontId="15" fillId="41" borderId="5" applyFont="0">
      <alignment horizontal="right"/>
    </xf>
    <xf numFmtId="10" fontId="15" fillId="41" borderId="5" applyFont="0">
      <alignment horizontal="right"/>
    </xf>
    <xf numFmtId="9" fontId="15" fillId="41" borderId="5" applyFont="0">
      <alignment horizontal="right"/>
    </xf>
    <xf numFmtId="179" fontId="15" fillId="41" borderId="5" applyFont="0">
      <alignment horizontal="center" wrapText="1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wrapText="1"/>
    </xf>
    <xf numFmtId="49" fontId="15" fillId="54" borderId="5" applyFont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165" fontId="15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6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5" fillId="0" borderId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6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100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16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6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165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16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5" fillId="0" borderId="0"/>
    <xf numFmtId="194" fontId="12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184" fontId="12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9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5" fillId="0" borderId="0"/>
    <xf numFmtId="0" fontId="12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1" fontId="105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5" fillId="0" borderId="0"/>
    <xf numFmtId="0" fontId="15" fillId="0" borderId="0"/>
    <xf numFmtId="194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1" fontId="105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5" fillId="0" borderId="0"/>
    <xf numFmtId="194" fontId="10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1" fontId="105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5" fillId="0" borderId="0"/>
    <xf numFmtId="0" fontId="15" fillId="0" borderId="0"/>
    <xf numFmtId="19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5" fillId="4" borderId="0" applyNumberFormat="0" applyBorder="0" applyAlignment="0" applyProtection="0"/>
    <xf numFmtId="181" fontId="146" fillId="34" borderId="0" applyNumberForma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5" fillId="0" borderId="0" applyFill="0" applyBorder="0" applyAlignment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182" fontId="99" fillId="39" borderId="5"/>
    <xf numFmtId="182" fontId="99" fillId="39" borderId="5"/>
    <xf numFmtId="182" fontId="99" fillId="39" borderId="5"/>
    <xf numFmtId="10" fontId="100" fillId="39" borderId="5"/>
    <xf numFmtId="10" fontId="100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7" fontId="15" fillId="0" borderId="0" applyFill="0" applyBorder="0" applyAlignment="0" applyProtection="0"/>
    <xf numFmtId="181" fontId="155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167" fontId="102" fillId="0" borderId="0" applyFont="0" applyFill="0" applyBorder="0" applyAlignment="0" applyProtection="0"/>
    <xf numFmtId="192" fontId="15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164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5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2" fontId="15" fillId="0" borderId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0" fontId="51" fillId="0" borderId="23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9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208" fontId="99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65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163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5" fillId="0" borderId="0"/>
    <xf numFmtId="181" fontId="21" fillId="0" borderId="0"/>
    <xf numFmtId="181" fontId="21" fillId="0" borderId="0"/>
    <xf numFmtId="0" fontId="41" fillId="0" borderId="0"/>
    <xf numFmtId="0" fontId="41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7" fontId="132" fillId="0" borderId="0">
      <protection locked="0"/>
    </xf>
    <xf numFmtId="0" fontId="22" fillId="0" borderId="0"/>
    <xf numFmtId="0" fontId="15" fillId="0" borderId="0"/>
    <xf numFmtId="0" fontId="147" fillId="0" borderId="0"/>
    <xf numFmtId="0" fontId="103" fillId="0" borderId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65" fontId="8" fillId="0" borderId="0" applyFont="0" applyFill="0" applyBorder="0" applyAlignment="0" applyProtection="0"/>
    <xf numFmtId="0" fontId="23" fillId="28" borderId="0" applyNumberFormat="0" applyBorder="0" applyAlignment="0" applyProtection="0"/>
    <xf numFmtId="0" fontId="7" fillId="0" borderId="0"/>
    <xf numFmtId="0" fontId="15" fillId="81" borderId="55" applyNumberFormat="0" applyFont="0" applyAlignment="0" applyProtection="0"/>
    <xf numFmtId="0" fontId="6" fillId="0" borderId="0"/>
    <xf numFmtId="0" fontId="202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80" fillId="83" borderId="0" applyNumberFormat="0" applyBorder="0" applyAlignment="0" applyProtection="0"/>
    <xf numFmtId="0" fontId="180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80" fillId="84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2" fillId="85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102" borderId="0" applyNumberFormat="0" applyBorder="0" applyAlignment="0" applyProtection="0"/>
    <xf numFmtId="0" fontId="195" fillId="37" borderId="0" applyNumberFormat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9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4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4" fontId="15" fillId="0" borderId="0" applyFont="0" applyFill="0" applyBorder="0" applyAlignment="0" applyProtection="0"/>
    <xf numFmtId="0" fontId="196" fillId="77" borderId="0" applyNumberFormat="0" applyBorder="0" applyAlignment="0" applyProtection="0"/>
    <xf numFmtId="0" fontId="217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1" fontId="105" fillId="0" borderId="21" applyNumberFormat="0" applyFill="0" applyProtection="0"/>
    <xf numFmtId="212" fontId="21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194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194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17" fillId="108" borderId="0" applyNumberFormat="0" applyBorder="0" applyAlignment="0" applyProtection="0"/>
    <xf numFmtId="0" fontId="191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165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0" borderId="0"/>
    <xf numFmtId="181" fontId="105" fillId="0" borderId="21" applyNumberFormat="0" applyFill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22" fillId="0" borderId="0"/>
    <xf numFmtId="0" fontId="4" fillId="81" borderId="55" applyNumberFormat="0" applyFont="0" applyAlignment="0" applyProtection="0"/>
    <xf numFmtId="18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12" fontId="21" fillId="0" borderId="0" applyFont="0" applyFill="0" applyBorder="0" applyAlignment="0" applyProtection="0"/>
    <xf numFmtId="0" fontId="4" fillId="81" borderId="55" applyNumberFormat="0" applyFont="0" applyAlignment="0" applyProtection="0"/>
    <xf numFmtId="181" fontId="105" fillId="0" borderId="21" applyNumberFormat="0" applyFill="0" applyProtection="0"/>
    <xf numFmtId="16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19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95" fillId="37" borderId="0" applyNumberFormat="0" applyBorder="0" applyAlignment="0" applyProtection="0"/>
    <xf numFmtId="0" fontId="4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4" fillId="81" borderId="55" applyNumberFormat="0" applyFont="0" applyAlignment="0" applyProtection="0"/>
    <xf numFmtId="0" fontId="204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5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2" fontId="2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/>
    <xf numFmtId="181" fontId="21" fillId="0" borderId="0"/>
    <xf numFmtId="181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11" fillId="0" borderId="0"/>
    <xf numFmtId="181" fontId="105" fillId="0" borderId="21" applyNumberFormat="0" applyFill="0" applyProtection="0"/>
    <xf numFmtId="4" fontId="41" fillId="63" borderId="37" applyNumberFormat="0" applyProtection="0">
      <alignment horizontal="left" vertical="center" indent="1"/>
    </xf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65" fontId="15" fillId="0" borderId="0" applyFont="0" applyFill="0" applyBorder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94" fontId="15" fillId="0" borderId="0" applyFont="0" applyFill="0" applyBorder="0" applyAlignment="0" applyProtection="0"/>
    <xf numFmtId="0" fontId="22" fillId="0" borderId="0"/>
    <xf numFmtId="184" fontId="15" fillId="0" borderId="0" applyFont="0" applyFill="0" applyBorder="0" applyAlignment="0" applyProtection="0"/>
    <xf numFmtId="0" fontId="15" fillId="0" borderId="0"/>
    <xf numFmtId="0" fontId="4" fillId="81" borderId="55" applyNumberFormat="0" applyFont="0" applyAlignment="0" applyProtection="0"/>
    <xf numFmtId="0" fontId="195" fillId="37" borderId="0" applyNumberFormat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2" fillId="0" borderId="0"/>
    <xf numFmtId="0" fontId="217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5" fillId="81" borderId="55" applyNumberFormat="0" applyFont="0" applyAlignment="0" applyProtection="0"/>
    <xf numFmtId="0" fontId="196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7" fillId="78" borderId="48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1" fontId="105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4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23" fontId="41" fillId="0" borderId="0" applyFont="0" applyFill="0" applyBorder="0" applyAlignment="0" applyProtection="0"/>
    <xf numFmtId="194" fontId="129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9" fillId="44" borderId="0" applyNumberFormat="0" applyBorder="0">
      <alignment horizontal="left" vertical="top" wrapText="1"/>
      <protection locked="0"/>
    </xf>
    <xf numFmtId="224" fontId="12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60" fillId="0" borderId="0" applyNumberFormat="0" applyFill="0" applyBorder="0" applyAlignment="0" applyProtection="0">
      <alignment vertical="top"/>
      <protection locked="0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0" fillId="0" borderId="53" applyNumberFormat="0" applyFill="0" applyAlignment="0" applyProtection="0"/>
    <xf numFmtId="225" fontId="2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214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52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4" fillId="0" borderId="56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181" fontId="21" fillId="0" borderId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12" fontId="21" fillId="0" borderId="0" applyFont="0" applyFill="0" applyBorder="0" applyAlignment="0" applyProtection="0"/>
    <xf numFmtId="0" fontId="196" fillId="77" borderId="0" applyNumberFormat="0" applyBorder="0" applyAlignment="0" applyProtection="0"/>
    <xf numFmtId="181" fontId="21" fillId="0" borderId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212" fontId="21" fillId="0" borderId="0" applyFon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81" fillId="74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181" fontId="21" fillId="0" borderId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181" fontId="21" fillId="0" borderId="0"/>
    <xf numFmtId="0" fontId="15" fillId="0" borderId="0"/>
    <xf numFmtId="0" fontId="15" fillId="0" borderId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94" fillId="1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2" fillId="0" borderId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8" fillId="79" borderId="52" applyNumberForma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1" fillId="90" borderId="0" applyNumberFormat="0" applyBorder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181" fontId="21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8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5" fillId="11" borderId="1" applyNumberFormat="0" applyFont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0" fontId="2" fillId="101" borderId="0" applyNumberFormat="0" applyBorder="0" applyAlignment="0" applyProtection="0"/>
    <xf numFmtId="0" fontId="195" fillId="75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198" fillId="79" borderId="52" applyNumberFormat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181" fillId="87" borderId="0" applyNumberFormat="0" applyBorder="0" applyAlignment="0" applyProtection="0"/>
    <xf numFmtId="0" fontId="2" fillId="84" borderId="0" applyNumberFormat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87" borderId="0" applyNumberFormat="0" applyBorder="0" applyAlignment="0" applyProtection="0"/>
    <xf numFmtId="0" fontId="193" fillId="0" borderId="50" applyNumberFormat="0" applyFill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20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181" fillId="94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99" fillId="79" borderId="48" applyNumberFormat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00" fillId="0" borderId="53" applyNumberFormat="0" applyFill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181" fillId="91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181" fontId="105" fillId="104" borderId="12" applyNumberFormat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81" fillId="74" borderId="0" applyNumberFormat="0" applyBorder="0" applyAlignment="0" applyProtection="0"/>
    <xf numFmtId="0" fontId="192" fillId="0" borderId="49" applyNumberFormat="0" applyFill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181" fillId="82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8" fillId="79" borderId="52" applyNumberFormat="0" applyAlignment="0" applyProtection="0"/>
    <xf numFmtId="0" fontId="181" fillId="99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95" fillId="7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5" fillId="75" borderId="0" applyNumberFormat="0" applyBorder="0" applyAlignment="0" applyProtection="0"/>
    <xf numFmtId="0" fontId="181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1" fillId="86" borderId="0" applyNumberFormat="0" applyBorder="0" applyAlignment="0" applyProtection="0"/>
    <xf numFmtId="0" fontId="181" fillId="85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181" fillId="90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36" fillId="17" borderId="3" applyNumberFormat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5" borderId="0" applyNumberFormat="0" applyBorder="0" applyAlignment="0" applyProtection="0"/>
    <xf numFmtId="0" fontId="197" fillId="78" borderId="48" applyNumberFormat="0" applyAlignment="0" applyProtection="0"/>
    <xf numFmtId="0" fontId="2" fillId="0" borderId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20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" fillId="8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8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" fillId="9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" fillId="101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184" fontId="15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19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6" fillId="17" borderId="3" applyNumberForma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8" fillId="79" borderId="52" applyNumberFormat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6" fillId="76" borderId="0" xfId="0" applyFont="1" applyFill="1"/>
    <xf numFmtId="0" fontId="224" fillId="76" borderId="0" xfId="0" applyFont="1" applyFill="1"/>
    <xf numFmtId="0" fontId="15" fillId="76" borderId="0" xfId="0" applyFont="1" applyFill="1" applyBorder="1"/>
    <xf numFmtId="172" fontId="216" fillId="76" borderId="0" xfId="0" applyNumberFormat="1" applyFont="1" applyFill="1" applyBorder="1"/>
    <xf numFmtId="49" fontId="205" fillId="76" borderId="0" xfId="0" applyNumberFormat="1" applyFont="1" applyFill="1" applyBorder="1" applyAlignment="1" applyProtection="1">
      <alignment horizontal="left" indent="2"/>
      <protection locked="0"/>
    </xf>
    <xf numFmtId="3" fontId="226" fillId="76" borderId="0" xfId="0" applyNumberFormat="1" applyFont="1" applyFill="1" applyBorder="1" applyAlignment="1">
      <alignment horizontal="right"/>
    </xf>
    <xf numFmtId="172" fontId="215" fillId="76" borderId="0" xfId="0" applyNumberFormat="1" applyFont="1" applyFill="1" applyBorder="1"/>
    <xf numFmtId="0" fontId="216" fillId="76" borderId="0" xfId="32539" applyFont="1" applyFill="1"/>
    <xf numFmtId="0" fontId="229" fillId="76" borderId="0" xfId="0" applyFont="1" applyFill="1" applyBorder="1"/>
    <xf numFmtId="0" fontId="216" fillId="76" borderId="0" xfId="0" applyFont="1" applyFill="1" applyBorder="1"/>
    <xf numFmtId="0" fontId="215" fillId="76" borderId="0" xfId="0" applyFont="1" applyFill="1" applyBorder="1"/>
    <xf numFmtId="0" fontId="216" fillId="0" borderId="0" xfId="0" applyFont="1" applyBorder="1"/>
    <xf numFmtId="0" fontId="216" fillId="0" borderId="0" xfId="0" applyFont="1" applyBorder="1" applyAlignment="1">
      <alignment horizontal="right"/>
    </xf>
    <xf numFmtId="3" fontId="204" fillId="76" borderId="0" xfId="0" applyNumberFormat="1" applyFont="1" applyFill="1" applyBorder="1" applyAlignment="1">
      <alignment horizontal="right"/>
    </xf>
    <xf numFmtId="3" fontId="183" fillId="76" borderId="0" xfId="0" applyNumberFormat="1" applyFont="1" applyFill="1" applyBorder="1" applyAlignment="1">
      <alignment horizontal="right"/>
    </xf>
    <xf numFmtId="0" fontId="218" fillId="76" borderId="0" xfId="43280" applyFont="1" applyFill="1"/>
    <xf numFmtId="0" fontId="183" fillId="76" borderId="21" xfId="43283" applyFont="1" applyFill="1" applyBorder="1" applyAlignment="1">
      <alignment horizontal="right"/>
    </xf>
    <xf numFmtId="0" fontId="183" fillId="76" borderId="0" xfId="0" applyFont="1" applyFill="1" applyBorder="1"/>
    <xf numFmtId="0" fontId="216" fillId="76" borderId="0" xfId="43283" quotePrefix="1" applyFont="1" applyFill="1"/>
    <xf numFmtId="0" fontId="216" fillId="76" borderId="0" xfId="43283" applyFont="1" applyFill="1" applyBorder="1"/>
    <xf numFmtId="0" fontId="232" fillId="76" borderId="0" xfId="43283" applyFont="1" applyFill="1" applyBorder="1"/>
    <xf numFmtId="0" fontId="230" fillId="76" borderId="0" xfId="0" applyFont="1" applyFill="1" applyBorder="1" applyAlignment="1"/>
    <xf numFmtId="0" fontId="218" fillId="76" borderId="0" xfId="43280" applyFont="1" applyFill="1" applyBorder="1"/>
    <xf numFmtId="0" fontId="183" fillId="76" borderId="0" xfId="0" applyFont="1" applyFill="1" applyBorder="1" applyAlignment="1">
      <alignment horizontal="right"/>
    </xf>
    <xf numFmtId="0" fontId="226" fillId="76" borderId="0" xfId="0" applyFont="1" applyFill="1"/>
    <xf numFmtId="0" fontId="226" fillId="76" borderId="0" xfId="0" applyFont="1" applyFill="1" applyAlignment="1">
      <alignment horizontal="right"/>
    </xf>
    <xf numFmtId="3" fontId="226" fillId="76" borderId="0" xfId="0" applyNumberFormat="1" applyFont="1" applyFill="1"/>
    <xf numFmtId="0" fontId="183" fillId="76" borderId="0" xfId="12280" applyFont="1" applyFill="1" applyBorder="1"/>
    <xf numFmtId="0" fontId="183" fillId="76" borderId="0" xfId="43283" applyFont="1" applyFill="1" applyBorder="1" applyAlignment="1">
      <alignment horizontal="right"/>
    </xf>
    <xf numFmtId="0" fontId="226" fillId="76" borderId="0" xfId="0" applyFont="1" applyFill="1" applyBorder="1"/>
    <xf numFmtId="172" fontId="183" fillId="76" borderId="0" xfId="20292" applyNumberFormat="1" applyFont="1" applyFill="1" applyBorder="1" applyAlignment="1">
      <alignment horizontal="right"/>
    </xf>
    <xf numFmtId="3" fontId="226" fillId="76" borderId="0" xfId="12280" applyNumberFormat="1" applyFont="1" applyFill="1" applyBorder="1" applyAlignment="1">
      <alignment horizontal="right"/>
    </xf>
    <xf numFmtId="3" fontId="183" fillId="76" borderId="0" xfId="12280" applyNumberFormat="1" applyFont="1" applyFill="1" applyBorder="1" applyAlignment="1">
      <alignment horizontal="right"/>
    </xf>
    <xf numFmtId="0" fontId="226" fillId="76" borderId="0" xfId="32539" applyFont="1" applyFill="1" applyBorder="1"/>
    <xf numFmtId="0" fontId="226" fillId="76" borderId="0" xfId="12280" applyFont="1" applyFill="1" applyBorder="1"/>
    <xf numFmtId="0" fontId="231" fillId="76" borderId="0" xfId="0" applyFont="1" applyFill="1"/>
    <xf numFmtId="0" fontId="226" fillId="0" borderId="0" xfId="0" applyFont="1" applyBorder="1"/>
    <xf numFmtId="0" fontId="226" fillId="0" borderId="0" xfId="0" applyFont="1" applyBorder="1" applyAlignment="1">
      <alignment horizontal="right"/>
    </xf>
    <xf numFmtId="0" fontId="236" fillId="76" borderId="0" xfId="25857" applyFont="1" applyFill="1" applyBorder="1"/>
    <xf numFmtId="0" fontId="233" fillId="76" borderId="0" xfId="0" applyFont="1" applyFill="1" applyBorder="1" applyAlignment="1"/>
    <xf numFmtId="0" fontId="205" fillId="76" borderId="0" xfId="0" applyFont="1" applyFill="1" applyBorder="1" applyAlignment="1">
      <alignment wrapText="1"/>
    </xf>
    <xf numFmtId="9" fontId="235" fillId="76" borderId="0" xfId="15703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right" wrapText="1"/>
    </xf>
    <xf numFmtId="9" fontId="226" fillId="76" borderId="0" xfId="15703" applyFont="1" applyFill="1" applyBorder="1" applyAlignment="1">
      <alignment horizontal="right"/>
    </xf>
    <xf numFmtId="0" fontId="226" fillId="76" borderId="0" xfId="0" applyFont="1" applyFill="1" applyBorder="1" applyAlignment="1">
      <alignment horizontal="center"/>
    </xf>
    <xf numFmtId="0" fontId="226" fillId="76" borderId="0" xfId="43283" applyFont="1" applyFill="1" applyAlignment="1">
      <alignment horizontal="center"/>
    </xf>
    <xf numFmtId="0" fontId="226" fillId="76" borderId="0" xfId="0" applyFont="1" applyFill="1" applyAlignment="1">
      <alignment horizontal="center"/>
    </xf>
    <xf numFmtId="3" fontId="226" fillId="76" borderId="0" xfId="0" applyNumberFormat="1" applyFont="1" applyFill="1" applyAlignment="1">
      <alignment horizontal="center"/>
    </xf>
    <xf numFmtId="0" fontId="204" fillId="76" borderId="0" xfId="0" applyFont="1" applyFill="1" applyAlignment="1">
      <alignment horizontal="center"/>
    </xf>
    <xf numFmtId="0" fontId="238" fillId="76" borderId="0" xfId="0" applyFont="1" applyFill="1"/>
    <xf numFmtId="0" fontId="238" fillId="76" borderId="0" xfId="0" applyFont="1" applyFill="1" applyBorder="1"/>
    <xf numFmtId="0" fontId="226" fillId="76" borderId="0" xfId="43283" applyFont="1" applyFill="1" applyBorder="1"/>
    <xf numFmtId="0" fontId="231" fillId="76" borderId="0" xfId="43283" applyFont="1" applyFill="1" applyBorder="1"/>
    <xf numFmtId="0" fontId="226" fillId="76" borderId="21" xfId="32539" applyFont="1" applyFill="1" applyBorder="1"/>
    <xf numFmtId="0" fontId="183" fillId="76" borderId="59" xfId="43283" applyFont="1" applyFill="1" applyBorder="1"/>
    <xf numFmtId="0" fontId="226" fillId="76" borderId="0" xfId="0" applyFont="1" applyFill="1" applyBorder="1" applyAlignment="1">
      <alignment horizontal="right"/>
    </xf>
    <xf numFmtId="0" fontId="183" fillId="76" borderId="59" xfId="0" applyFont="1" applyFill="1" applyBorder="1"/>
    <xf numFmtId="172" fontId="226" fillId="76" borderId="0" xfId="32539" applyNumberFormat="1" applyFont="1" applyFill="1" applyBorder="1"/>
    <xf numFmtId="0" fontId="241" fillId="76" borderId="0" xfId="12280" applyFont="1" applyFill="1" applyBorder="1"/>
    <xf numFmtId="0" fontId="235" fillId="76" borderId="0" xfId="12280" applyFont="1" applyFill="1" applyBorder="1" applyAlignment="1">
      <alignment wrapText="1"/>
    </xf>
    <xf numFmtId="0" fontId="183" fillId="76" borderId="59" xfId="12280" applyFont="1" applyFill="1" applyBorder="1"/>
    <xf numFmtId="0" fontId="245" fillId="76" borderId="0" xfId="0" applyFont="1" applyFill="1" applyBorder="1"/>
    <xf numFmtId="0" fontId="216" fillId="76" borderId="0" xfId="0" applyFont="1" applyFill="1" applyBorder="1" applyAlignment="1"/>
    <xf numFmtId="0" fontId="216" fillId="76" borderId="0" xfId="0" applyFont="1" applyFill="1" applyAlignment="1"/>
    <xf numFmtId="0" fontId="239" fillId="76" borderId="0" xfId="0" applyFont="1" applyFill="1" applyBorder="1"/>
    <xf numFmtId="0" fontId="3" fillId="76" borderId="0" xfId="4644" applyFont="1" applyFill="1" applyBorder="1"/>
    <xf numFmtId="0" fontId="216" fillId="76" borderId="0" xfId="0" applyFont="1" applyFill="1" applyAlignment="1">
      <alignment horizontal="right"/>
    </xf>
    <xf numFmtId="0" fontId="216" fillId="76" borderId="0" xfId="0" applyFont="1" applyFill="1" applyBorder="1" applyAlignment="1">
      <alignment horizontal="right"/>
    </xf>
    <xf numFmtId="0" fontId="239" fillId="76" borderId="0" xfId="0" applyFont="1" applyFill="1" applyBorder="1" applyAlignment="1">
      <alignment wrapText="1"/>
    </xf>
    <xf numFmtId="0" fontId="225" fillId="76" borderId="0" xfId="0" applyFont="1" applyFill="1" applyBorder="1" applyAlignment="1"/>
    <xf numFmtId="0" fontId="215" fillId="76" borderId="0" xfId="0" applyFont="1" applyFill="1" applyBorder="1" applyAlignment="1">
      <alignment horizontal="right"/>
    </xf>
    <xf numFmtId="0" fontId="231" fillId="76" borderId="0" xfId="32539" applyFont="1" applyFill="1" applyBorder="1"/>
    <xf numFmtId="3" fontId="216" fillId="76" borderId="0" xfId="0" applyNumberFormat="1" applyFont="1" applyFill="1" applyBorder="1"/>
    <xf numFmtId="0" fontId="3" fillId="76" borderId="0" xfId="43280" applyFont="1" applyFill="1"/>
    <xf numFmtId="0" fontId="183" fillId="76" borderId="0" xfId="12280" applyFont="1" applyFill="1" applyBorder="1" applyAlignment="1">
      <alignment horizontal="right"/>
    </xf>
    <xf numFmtId="3" fontId="216" fillId="76" borderId="0" xfId="0" applyNumberFormat="1" applyFont="1" applyFill="1" applyBorder="1" applyAlignment="1">
      <alignment horizontal="right"/>
    </xf>
    <xf numFmtId="0" fontId="224" fillId="76" borderId="0" xfId="0" applyFont="1" applyFill="1" applyBorder="1"/>
    <xf numFmtId="0" fontId="183" fillId="76" borderId="46" xfId="0" applyFont="1" applyFill="1" applyBorder="1"/>
    <xf numFmtId="0" fontId="204" fillId="76" borderId="0" xfId="0" applyFont="1" applyFill="1" applyBorder="1" applyAlignment="1">
      <alignment horizontal="center"/>
    </xf>
    <xf numFmtId="0" fontId="183" fillId="76" borderId="0" xfId="43283" applyFont="1" applyFill="1" applyBorder="1"/>
    <xf numFmtId="0" fontId="215" fillId="76" borderId="0" xfId="43283" applyFont="1" applyFill="1" applyBorder="1"/>
    <xf numFmtId="0" fontId="226" fillId="76" borderId="0" xfId="43283" applyFont="1" applyFill="1" applyBorder="1" applyAlignment="1">
      <alignment wrapText="1"/>
    </xf>
    <xf numFmtId="49" fontId="205" fillId="76" borderId="46" xfId="0" applyNumberFormat="1" applyFont="1" applyFill="1" applyBorder="1" applyAlignment="1" applyProtection="1">
      <alignment horizontal="left" indent="2"/>
      <protection locked="0"/>
    </xf>
    <xf numFmtId="0" fontId="246" fillId="76" borderId="0" xfId="25857" applyFont="1" applyFill="1" applyBorder="1"/>
    <xf numFmtId="0" fontId="226" fillId="76" borderId="46" xfId="12301" applyFont="1" applyFill="1" applyBorder="1"/>
    <xf numFmtId="0" fontId="183" fillId="76" borderId="46" xfId="12280" applyFont="1" applyFill="1" applyBorder="1"/>
    <xf numFmtId="0" fontId="183" fillId="76" borderId="46" xfId="43283" applyFont="1" applyFill="1" applyBorder="1"/>
    <xf numFmtId="0" fontId="183" fillId="76" borderId="46" xfId="12280" applyFont="1" applyFill="1" applyBorder="1" applyAlignment="1">
      <alignment wrapText="1"/>
    </xf>
    <xf numFmtId="0" fontId="183" fillId="76" borderId="46" xfId="32539" applyFont="1" applyFill="1" applyBorder="1"/>
    <xf numFmtId="0" fontId="183" fillId="76" borderId="59" xfId="25857" applyFont="1" applyFill="1" applyBorder="1"/>
    <xf numFmtId="3" fontId="226" fillId="76" borderId="46" xfId="25857" applyNumberFormat="1" applyFont="1" applyFill="1" applyBorder="1" applyAlignment="1">
      <alignment horizontal="right"/>
    </xf>
    <xf numFmtId="3" fontId="226" fillId="76" borderId="0" xfId="25857" applyNumberFormat="1" applyFont="1" applyFill="1" applyBorder="1" applyAlignment="1">
      <alignment horizontal="right"/>
    </xf>
    <xf numFmtId="3" fontId="183" fillId="76" borderId="59" xfId="25857" applyNumberFormat="1" applyFont="1" applyFill="1" applyBorder="1" applyAlignment="1">
      <alignment horizontal="right"/>
    </xf>
    <xf numFmtId="9" fontId="226" fillId="76" borderId="0" xfId="15703" applyNumberFormat="1" applyFont="1" applyFill="1" applyBorder="1" applyAlignment="1">
      <alignment horizontal="right" wrapText="1"/>
    </xf>
    <xf numFmtId="10" fontId="226" fillId="76" borderId="0" xfId="15703" applyNumberFormat="1" applyFont="1" applyFill="1" applyBorder="1" applyAlignment="1">
      <alignment horizontal="right" wrapText="1"/>
    </xf>
    <xf numFmtId="172" fontId="226" fillId="76" borderId="0" xfId="38170" applyNumberFormat="1" applyFont="1" applyFill="1" applyBorder="1" applyAlignment="1">
      <alignment horizontal="right"/>
    </xf>
    <xf numFmtId="204" fontId="226" fillId="76" borderId="0" xfId="12301" applyNumberFormat="1" applyFont="1" applyFill="1" applyBorder="1" applyAlignment="1">
      <alignment horizontal="right"/>
    </xf>
    <xf numFmtId="3" fontId="226" fillId="76" borderId="0" xfId="12301" applyNumberFormat="1" applyFont="1" applyFill="1" applyBorder="1" applyAlignment="1">
      <alignment horizontal="right"/>
    </xf>
    <xf numFmtId="2" fontId="226" fillId="76" borderId="0" xfId="27848" applyNumberFormat="1" applyFont="1" applyFill="1" applyBorder="1" applyAlignment="1">
      <alignment horizontal="right"/>
    </xf>
    <xf numFmtId="172" fontId="183" fillId="76" borderId="0" xfId="43283" applyNumberFormat="1" applyFont="1" applyFill="1" applyBorder="1" applyAlignment="1">
      <alignment horizontal="right"/>
    </xf>
    <xf numFmtId="172" fontId="226" fillId="76" borderId="0" xfId="43283" applyNumberFormat="1" applyFont="1" applyFill="1" applyBorder="1" applyAlignment="1">
      <alignment horizontal="right"/>
    </xf>
    <xf numFmtId="10" fontId="226" fillId="76" borderId="0" xfId="43283" applyNumberFormat="1" applyFont="1" applyFill="1" applyBorder="1" applyAlignment="1">
      <alignment horizontal="right"/>
    </xf>
    <xf numFmtId="172" fontId="226" fillId="76" borderId="0" xfId="17874" applyNumberFormat="1" applyFont="1" applyFill="1" applyBorder="1" applyAlignment="1">
      <alignment horizontal="right"/>
    </xf>
    <xf numFmtId="0" fontId="239" fillId="76" borderId="0" xfId="0" applyFont="1" applyFill="1"/>
    <xf numFmtId="172" fontId="202" fillId="76" borderId="0" xfId="43283" applyNumberFormat="1" applyFont="1" applyFill="1" applyBorder="1" applyAlignment="1">
      <alignment horizontal="right"/>
    </xf>
    <xf numFmtId="0" fontId="202" fillId="76" borderId="0" xfId="0" applyFont="1" applyFill="1" applyBorder="1" applyAlignment="1">
      <alignment horizontal="right"/>
    </xf>
    <xf numFmtId="0" fontId="202" fillId="76" borderId="0" xfId="43283" applyFont="1" applyFill="1" applyBorder="1" applyAlignment="1">
      <alignment horizontal="right"/>
    </xf>
    <xf numFmtId="0" fontId="202" fillId="76" borderId="0" xfId="0" applyFont="1" applyFill="1"/>
    <xf numFmtId="3" fontId="226" fillId="76" borderId="0" xfId="17874" applyNumberFormat="1" applyFont="1" applyFill="1" applyBorder="1" applyAlignment="1">
      <alignment horizontal="right"/>
    </xf>
    <xf numFmtId="3" fontId="226" fillId="76" borderId="21" xfId="17874" applyNumberFormat="1" applyFont="1" applyFill="1" applyBorder="1" applyAlignment="1">
      <alignment horizontal="right"/>
    </xf>
    <xf numFmtId="3" fontId="183" fillId="76" borderId="59" xfId="17874" applyNumberFormat="1" applyFont="1" applyFill="1" applyBorder="1" applyAlignment="1">
      <alignment horizontal="right"/>
    </xf>
    <xf numFmtId="3" fontId="183" fillId="76" borderId="0" xfId="17874" applyNumberFormat="1" applyFont="1" applyFill="1" applyBorder="1" applyAlignment="1">
      <alignment horizontal="right"/>
    </xf>
    <xf numFmtId="3" fontId="215" fillId="76" borderId="0" xfId="0" applyNumberFormat="1" applyFont="1" applyFill="1" applyBorder="1"/>
    <xf numFmtId="0" fontId="202" fillId="76" borderId="0" xfId="43283" applyFont="1" applyFill="1" applyBorder="1" applyAlignment="1">
      <alignment horizontal="center"/>
    </xf>
    <xf numFmtId="0" fontId="233" fillId="76" borderId="0" xfId="0" applyFont="1" applyFill="1" applyBorder="1" applyAlignment="1">
      <alignment horizontal="left" wrapText="1"/>
    </xf>
    <xf numFmtId="0" fontId="216" fillId="76" borderId="0" xfId="0" applyFont="1" applyFill="1" applyBorder="1" applyAlignment="1">
      <alignment horizontal="center"/>
    </xf>
    <xf numFmtId="0" fontId="239" fillId="76" borderId="0" xfId="0" applyFont="1" applyFill="1" applyBorder="1" applyAlignment="1">
      <alignment horizontal="center"/>
    </xf>
    <xf numFmtId="3" fontId="226" fillId="76" borderId="0" xfId="0" applyNumberFormat="1" applyFont="1" applyFill="1" applyBorder="1" applyAlignment="1">
      <alignment horizontal="center" wrapText="1"/>
    </xf>
    <xf numFmtId="0" fontId="238" fillId="76" borderId="21" xfId="0" applyFont="1" applyFill="1" applyBorder="1"/>
    <xf numFmtId="0" fontId="216" fillId="76" borderId="21" xfId="0" applyFont="1" applyFill="1" applyBorder="1"/>
    <xf numFmtId="0" fontId="3" fillId="76" borderId="60" xfId="43280" applyFont="1" applyFill="1" applyBorder="1"/>
    <xf numFmtId="0" fontId="218" fillId="76" borderId="21" xfId="43280" applyFont="1" applyFill="1" applyBorder="1"/>
    <xf numFmtId="0" fontId="215" fillId="76" borderId="0" xfId="43283" applyFont="1" applyFill="1"/>
    <xf numFmtId="0" fontId="238" fillId="76" borderId="21" xfId="43283" applyFont="1" applyFill="1" applyBorder="1"/>
    <xf numFmtId="0" fontId="249" fillId="76" borderId="0" xfId="17320" applyFont="1" applyFill="1" applyBorder="1" applyAlignment="1">
      <alignment horizontal="center"/>
    </xf>
    <xf numFmtId="0" fontId="238" fillId="76" borderId="0" xfId="43283" applyFont="1" applyFill="1"/>
    <xf numFmtId="0" fontId="250" fillId="76" borderId="0" xfId="0" applyFont="1" applyFill="1" applyBorder="1" applyAlignment="1">
      <alignment wrapText="1"/>
    </xf>
    <xf numFmtId="0" fontId="252" fillId="76" borderId="0" xfId="0" applyFont="1" applyFill="1" applyBorder="1" applyAlignment="1">
      <alignment horizontal="center"/>
    </xf>
    <xf numFmtId="0" fontId="252" fillId="76" borderId="0" xfId="0" applyFont="1" applyFill="1" applyBorder="1"/>
    <xf numFmtId="3" fontId="251" fillId="76" borderId="0" xfId="0" applyNumberFormat="1" applyFont="1" applyFill="1" applyBorder="1" applyAlignment="1">
      <alignment horizontal="right" wrapText="1"/>
    </xf>
    <xf numFmtId="0" fontId="253" fillId="76" borderId="0" xfId="0" applyFont="1" applyFill="1" applyBorder="1" applyAlignment="1">
      <alignment wrapText="1"/>
    </xf>
    <xf numFmtId="3" fontId="252" fillId="76" borderId="0" xfId="0" applyNumberFormat="1" applyFont="1" applyFill="1" applyBorder="1" applyAlignment="1">
      <alignment horizontal="right" wrapText="1"/>
    </xf>
    <xf numFmtId="3" fontId="252" fillId="76" borderId="0" xfId="0" applyNumberFormat="1" applyFont="1" applyFill="1" applyBorder="1" applyAlignment="1">
      <alignment horizontal="center" wrapText="1"/>
    </xf>
    <xf numFmtId="180" fontId="252" fillId="76" borderId="0" xfId="11805" applyNumberFormat="1" applyFont="1" applyFill="1" applyBorder="1" applyAlignment="1">
      <alignment horizontal="left"/>
    </xf>
    <xf numFmtId="180" fontId="252" fillId="76" borderId="0" xfId="11805" applyNumberFormat="1" applyFont="1" applyFill="1" applyBorder="1" applyAlignment="1">
      <alignment horizontal="right"/>
    </xf>
    <xf numFmtId="3" fontId="252" fillId="76" borderId="0" xfId="17874" applyNumberFormat="1" applyFont="1" applyFill="1" applyBorder="1" applyAlignment="1">
      <alignment horizontal="right"/>
    </xf>
    <xf numFmtId="0" fontId="232" fillId="76" borderId="0" xfId="0" applyFont="1" applyFill="1" applyBorder="1"/>
    <xf numFmtId="0" fontId="231" fillId="76" borderId="0" xfId="0" applyFont="1" applyFill="1" applyBorder="1"/>
    <xf numFmtId="0" fontId="232" fillId="76" borderId="0" xfId="0" applyFont="1" applyFill="1"/>
    <xf numFmtId="172" fontId="183" fillId="76" borderId="0" xfId="20654" applyNumberFormat="1" applyFont="1" applyFill="1" applyBorder="1" applyAlignment="1">
      <alignment horizontal="left"/>
    </xf>
    <xf numFmtId="3" fontId="226" fillId="76" borderId="46" xfId="17874" applyNumberFormat="1" applyFont="1" applyFill="1" applyBorder="1" applyAlignment="1">
      <alignment horizontal="right"/>
    </xf>
    <xf numFmtId="3" fontId="183" fillId="76" borderId="46" xfId="17874" applyNumberFormat="1" applyFont="1" applyFill="1" applyBorder="1" applyAlignment="1">
      <alignment horizontal="right"/>
    </xf>
    <xf numFmtId="0" fontId="254" fillId="76" borderId="0" xfId="12280" applyFont="1" applyFill="1" applyBorder="1" applyAlignment="1">
      <alignment wrapText="1"/>
    </xf>
    <xf numFmtId="0" fontId="255" fillId="76" borderId="0" xfId="12280" applyFont="1" applyFill="1" applyBorder="1" applyAlignment="1">
      <alignment horizontal="right" wrapText="1"/>
    </xf>
    <xf numFmtId="204" fontId="226" fillId="76" borderId="46" xfId="12301" applyNumberFormat="1" applyFont="1" applyFill="1" applyBorder="1" applyAlignment="1">
      <alignment horizontal="right"/>
    </xf>
    <xf numFmtId="0" fontId="226" fillId="0" borderId="0" xfId="12280" applyFont="1" applyFill="1" applyBorder="1"/>
    <xf numFmtId="0" fontId="254" fillId="76" borderId="0" xfId="43283" applyFont="1" applyFill="1" applyBorder="1"/>
    <xf numFmtId="172" fontId="252" fillId="76" borderId="0" xfId="43283" applyNumberFormat="1" applyFont="1" applyFill="1" applyBorder="1" applyAlignment="1">
      <alignment horizontal="right"/>
    </xf>
    <xf numFmtId="172" fontId="256" fillId="76" borderId="0" xfId="43283" applyNumberFormat="1" applyFont="1" applyFill="1" applyBorder="1" applyAlignment="1">
      <alignment horizontal="right"/>
    </xf>
    <xf numFmtId="0" fontId="252" fillId="76" borderId="0" xfId="43283" applyFont="1" applyFill="1" applyBorder="1"/>
    <xf numFmtId="0" fontId="257" fillId="76" borderId="0" xfId="43283" applyFont="1" applyFill="1" applyBorder="1"/>
    <xf numFmtId="0" fontId="254" fillId="76" borderId="0" xfId="0" applyFont="1" applyFill="1" applyBorder="1"/>
    <xf numFmtId="0" fontId="252" fillId="76" borderId="0" xfId="0" applyFont="1" applyFill="1" applyBorder="1" applyAlignment="1">
      <alignment horizontal="right"/>
    </xf>
    <xf numFmtId="0" fontId="233" fillId="76" borderId="0" xfId="32539" applyFont="1" applyFill="1"/>
    <xf numFmtId="0" fontId="254" fillId="76" borderId="0" xfId="32539" applyFont="1" applyFill="1" applyBorder="1"/>
    <xf numFmtId="0" fontId="252" fillId="76" borderId="0" xfId="32539" applyFont="1" applyFill="1" applyBorder="1"/>
    <xf numFmtId="0" fontId="252" fillId="76" borderId="0" xfId="32539" applyFont="1" applyFill="1" applyBorder="1" applyAlignment="1">
      <alignment horizontal="right"/>
    </xf>
    <xf numFmtId="3" fontId="231" fillId="76" borderId="0" xfId="17874" applyNumberFormat="1" applyFont="1" applyFill="1" applyBorder="1" applyAlignment="1">
      <alignment horizontal="right"/>
    </xf>
    <xf numFmtId="0" fontId="252" fillId="76" borderId="0" xfId="43283" applyFont="1" applyFill="1" applyBorder="1" applyAlignment="1">
      <alignment horizontal="right"/>
    </xf>
    <xf numFmtId="172" fontId="252" fillId="76" borderId="0" xfId="0" applyNumberFormat="1" applyFont="1" applyFill="1" applyBorder="1"/>
    <xf numFmtId="172" fontId="252" fillId="76" borderId="0" xfId="0" applyNumberFormat="1" applyFont="1" applyFill="1" applyBorder="1" applyAlignment="1">
      <alignment horizontal="right"/>
    </xf>
    <xf numFmtId="0" fontId="226" fillId="0" borderId="0" xfId="27846" applyFont="1" applyFill="1" applyBorder="1"/>
    <xf numFmtId="0" fontId="183" fillId="0" borderId="0" xfId="27846" applyFont="1" applyFill="1" applyBorder="1"/>
    <xf numFmtId="0" fontId="226" fillId="0" borderId="0" xfId="27846" applyFont="1" applyFill="1"/>
    <xf numFmtId="0" fontId="226" fillId="76" borderId="0" xfId="27846" applyFont="1" applyFill="1" applyBorder="1"/>
    <xf numFmtId="0" fontId="183" fillId="76" borderId="0" xfId="27846" applyFont="1" applyFill="1" applyBorder="1"/>
    <xf numFmtId="0" fontId="226" fillId="76" borderId="0" xfId="27846" applyFont="1" applyFill="1"/>
    <xf numFmtId="0" fontId="226" fillId="76" borderId="0" xfId="27846" applyFont="1" applyFill="1" applyBorder="1" applyAlignment="1">
      <alignment wrapText="1"/>
    </xf>
    <xf numFmtId="0" fontId="183" fillId="76" borderId="46" xfId="27846" applyFont="1" applyFill="1" applyBorder="1"/>
    <xf numFmtId="0" fontId="183" fillId="76" borderId="59" xfId="27846" applyFont="1" applyFill="1" applyBorder="1"/>
    <xf numFmtId="0" fontId="226" fillId="76" borderId="0" xfId="32539" applyFont="1" applyFill="1"/>
    <xf numFmtId="3" fontId="226" fillId="76" borderId="0" xfId="32539" applyNumberFormat="1" applyFont="1" applyFill="1"/>
    <xf numFmtId="0" fontId="258" fillId="0" borderId="0" xfId="27846" applyFont="1" applyFill="1"/>
    <xf numFmtId="0" fontId="258" fillId="76" borderId="0" xfId="32539" applyFont="1" applyFill="1"/>
    <xf numFmtId="0" fontId="258" fillId="76" borderId="0" xfId="43283" applyFont="1" applyFill="1" applyBorder="1"/>
    <xf numFmtId="0" fontId="226" fillId="76" borderId="46" xfId="43283" applyFont="1" applyFill="1" applyBorder="1"/>
    <xf numFmtId="0" fontId="231" fillId="76" borderId="0" xfId="0" applyFont="1" applyFill="1" applyBorder="1" applyAlignment="1">
      <alignment horizontal="center"/>
    </xf>
    <xf numFmtId="0" fontId="226" fillId="76" borderId="0" xfId="0" applyFont="1" applyFill="1" applyBorder="1" applyAlignment="1">
      <alignment wrapText="1"/>
    </xf>
    <xf numFmtId="0" fontId="181" fillId="109" borderId="0" xfId="56008" applyFont="1" applyFill="1"/>
    <xf numFmtId="0" fontId="1" fillId="0" borderId="0" xfId="56008"/>
    <xf numFmtId="0" fontId="181" fillId="110" borderId="0" xfId="56008" applyFont="1" applyFill="1" applyAlignment="1">
      <alignment wrapText="1"/>
    </xf>
    <xf numFmtId="0" fontId="1" fillId="111" borderId="0" xfId="56008" applyFill="1" applyAlignment="1">
      <alignment horizontal="right"/>
    </xf>
    <xf numFmtId="0" fontId="1" fillId="112" borderId="0" xfId="56008" applyFill="1"/>
    <xf numFmtId="0" fontId="1" fillId="110" borderId="0" xfId="56008" applyFill="1" applyAlignment="1">
      <alignment wrapText="1"/>
    </xf>
    <xf numFmtId="0" fontId="1" fillId="112" borderId="0" xfId="56008" applyFill="1" applyAlignment="1">
      <alignment horizontal="center"/>
    </xf>
    <xf numFmtId="226" fontId="0" fillId="113" borderId="0" xfId="56009" applyNumberFormat="1" applyFont="1" applyFill="1" applyAlignment="1">
      <alignment horizontal="right"/>
    </xf>
    <xf numFmtId="227" fontId="0" fillId="113" borderId="0" xfId="56009" applyNumberFormat="1" applyFont="1" applyFill="1"/>
    <xf numFmtId="0" fontId="1" fillId="113" borderId="0" xfId="56008" applyFill="1"/>
    <xf numFmtId="0" fontId="1" fillId="0" borderId="0" xfId="56008" applyAlignment="1">
      <alignment horizontal="right"/>
    </xf>
    <xf numFmtId="228" fontId="0" fillId="113" borderId="0" xfId="56010" applyNumberFormat="1" applyFont="1" applyFill="1"/>
    <xf numFmtId="227" fontId="1" fillId="113" borderId="0" xfId="56008" applyNumberFormat="1" applyFill="1"/>
    <xf numFmtId="229" fontId="1" fillId="0" borderId="0" xfId="56008" applyNumberFormat="1"/>
    <xf numFmtId="0" fontId="1" fillId="115" borderId="0" xfId="56008" applyFill="1" applyAlignment="1">
      <alignment horizontal="right"/>
    </xf>
    <xf numFmtId="14" fontId="1" fillId="113" borderId="0" xfId="56008" applyNumberFormat="1" applyFill="1"/>
    <xf numFmtId="9" fontId="1" fillId="113" borderId="0" xfId="56008" applyNumberFormat="1" applyFill="1"/>
    <xf numFmtId="17" fontId="1" fillId="116" borderId="0" xfId="56008" applyNumberFormat="1" applyFill="1" applyAlignment="1">
      <alignment horizontal="center"/>
    </xf>
    <xf numFmtId="221" fontId="1" fillId="113" borderId="0" xfId="56008" applyNumberFormat="1" applyFill="1"/>
    <xf numFmtId="0" fontId="181" fillId="114" borderId="0" xfId="56008" applyFont="1" applyFill="1"/>
    <xf numFmtId="0" fontId="1" fillId="115" borderId="21" xfId="56008" applyFill="1" applyBorder="1" applyAlignment="1">
      <alignment horizontal="right"/>
    </xf>
    <xf numFmtId="221" fontId="1" fillId="113" borderId="21" xfId="56008" applyNumberFormat="1" applyFill="1" applyBorder="1"/>
    <xf numFmtId="221" fontId="1" fillId="0" borderId="0" xfId="56008" applyNumberFormat="1"/>
    <xf numFmtId="0" fontId="1" fillId="0" borderId="0" xfId="56008" applyFill="1"/>
    <xf numFmtId="0" fontId="263" fillId="0" borderId="0" xfId="56008" applyFont="1" applyFill="1"/>
    <xf numFmtId="0" fontId="1" fillId="118" borderId="0" xfId="56008" applyFill="1" applyAlignment="1">
      <alignment horizontal="right"/>
    </xf>
    <xf numFmtId="17" fontId="1" fillId="119" borderId="0" xfId="56008" applyNumberFormat="1" applyFill="1" applyAlignment="1">
      <alignment horizontal="center"/>
    </xf>
    <xf numFmtId="0" fontId="181" fillId="117" borderId="0" xfId="56008" applyFont="1" applyFill="1"/>
    <xf numFmtId="0" fontId="1" fillId="118" borderId="21" xfId="56008" applyFill="1" applyBorder="1" applyAlignment="1">
      <alignment horizontal="right"/>
    </xf>
    <xf numFmtId="227" fontId="1" fillId="113" borderId="21" xfId="56008" applyNumberFormat="1" applyFill="1" applyBorder="1"/>
    <xf numFmtId="0" fontId="1" fillId="121" borderId="0" xfId="56008" applyFill="1" applyAlignment="1">
      <alignment horizontal="right"/>
    </xf>
    <xf numFmtId="227" fontId="1" fillId="0" borderId="0" xfId="56008" applyNumberFormat="1"/>
    <xf numFmtId="0" fontId="1" fillId="122" borderId="0" xfId="56008" applyFill="1"/>
    <xf numFmtId="0" fontId="1" fillId="122" borderId="0" xfId="56008" applyFill="1" applyAlignment="1">
      <alignment horizontal="center"/>
    </xf>
    <xf numFmtId="0" fontId="1" fillId="122" borderId="0" xfId="56008" applyFill="1" applyAlignment="1">
      <alignment horizontal="right"/>
    </xf>
    <xf numFmtId="227" fontId="0" fillId="123" borderId="0" xfId="56009" applyNumberFormat="1" applyFont="1" applyFill="1"/>
    <xf numFmtId="17" fontId="1" fillId="122" borderId="0" xfId="56008" applyNumberFormat="1" applyFill="1" applyAlignment="1">
      <alignment horizontal="center"/>
    </xf>
    <xf numFmtId="221" fontId="1" fillId="124" borderId="0" xfId="56008" applyNumberFormat="1" applyFill="1"/>
    <xf numFmtId="0" fontId="181" fillId="120" borderId="0" xfId="56008" applyFont="1" applyFill="1"/>
    <xf numFmtId="0" fontId="1" fillId="121" borderId="21" xfId="56008" applyFill="1" applyBorder="1" applyAlignment="1">
      <alignment horizontal="right"/>
    </xf>
    <xf numFmtId="221" fontId="1" fillId="124" borderId="21" xfId="56008" applyNumberFormat="1" applyFill="1" applyBorder="1"/>
    <xf numFmtId="3" fontId="226" fillId="0" borderId="0" xfId="0" applyNumberFormat="1" applyFont="1" applyFill="1" applyBorder="1" applyAlignment="1">
      <alignment horizontal="right"/>
    </xf>
    <xf numFmtId="3" fontId="226" fillId="76" borderId="0" xfId="17874" applyNumberFormat="1" applyFont="1" applyFill="1" applyBorder="1" applyAlignment="1">
      <alignment horizontal="right" vertical="center"/>
    </xf>
    <xf numFmtId="3" fontId="226" fillId="76" borderId="0" xfId="17874" applyNumberFormat="1" applyFont="1" applyFill="1" applyBorder="1" applyAlignment="1">
      <alignment horizontal="left"/>
    </xf>
    <xf numFmtId="0" fontId="265" fillId="76" borderId="0" xfId="43280" applyFont="1" applyFill="1"/>
    <xf numFmtId="0" fontId="205" fillId="76" borderId="60" xfId="0" applyFont="1" applyFill="1" applyBorder="1" applyAlignment="1">
      <alignment wrapText="1"/>
    </xf>
    <xf numFmtId="0" fontId="266" fillId="76" borderId="0" xfId="0" applyFont="1" applyFill="1" applyBorder="1" applyAlignment="1">
      <alignment horizontal="left" vertical="top"/>
    </xf>
    <xf numFmtId="3" fontId="267" fillId="76" borderId="0" xfId="0" applyNumberFormat="1" applyFont="1" applyFill="1" applyAlignment="1">
      <alignment horizontal="right"/>
    </xf>
    <xf numFmtId="0" fontId="0" fillId="125" borderId="0" xfId="0" applyFill="1" applyBorder="1"/>
    <xf numFmtId="0" fontId="232" fillId="125" borderId="0" xfId="0" applyFont="1" applyFill="1" applyBorder="1"/>
    <xf numFmtId="0" fontId="0" fillId="125" borderId="0" xfId="0" applyFill="1"/>
    <xf numFmtId="0" fontId="244" fillId="125" borderId="0" xfId="0" applyFont="1" applyFill="1" applyBorder="1"/>
    <xf numFmtId="0" fontId="227" fillId="125" borderId="0" xfId="0" applyFont="1" applyFill="1"/>
    <xf numFmtId="0" fontId="242" fillId="125" borderId="0" xfId="0" applyFont="1" applyFill="1" applyBorder="1"/>
    <xf numFmtId="0" fontId="190" fillId="125" borderId="0" xfId="0" applyFont="1" applyFill="1"/>
    <xf numFmtId="0" fontId="237" fillId="125" borderId="0" xfId="0" applyFont="1" applyFill="1" applyBorder="1"/>
    <xf numFmtId="0" fontId="243" fillId="125" borderId="0" xfId="0" applyFont="1" applyFill="1" applyBorder="1"/>
    <xf numFmtId="0" fontId="238" fillId="125" borderId="0" xfId="0" applyFont="1" applyFill="1" applyBorder="1"/>
    <xf numFmtId="0" fontId="216" fillId="125" borderId="0" xfId="0" applyFont="1" applyFill="1" applyBorder="1"/>
    <xf numFmtId="0" fontId="239" fillId="125" borderId="0" xfId="0" applyFont="1" applyFill="1" applyBorder="1"/>
    <xf numFmtId="0" fontId="240" fillId="125" borderId="0" xfId="0" applyFont="1" applyFill="1" applyBorder="1"/>
    <xf numFmtId="0" fontId="239" fillId="125" borderId="0" xfId="0" applyFont="1" applyFill="1" applyBorder="1" applyAlignment="1">
      <alignment horizontal="right"/>
    </xf>
    <xf numFmtId="49" fontId="239" fillId="125" borderId="0" xfId="0" applyNumberFormat="1" applyFont="1" applyFill="1" applyBorder="1" applyAlignment="1">
      <alignment horizontal="right"/>
    </xf>
    <xf numFmtId="0" fontId="239" fillId="125" borderId="21" xfId="0" applyFont="1" applyFill="1" applyBorder="1"/>
    <xf numFmtId="0" fontId="239" fillId="125" borderId="21" xfId="0" applyFont="1" applyFill="1" applyBorder="1" applyAlignment="1">
      <alignment horizontal="right"/>
    </xf>
    <xf numFmtId="0" fontId="239" fillId="125" borderId="0" xfId="0" applyFont="1" applyFill="1" applyBorder="1" applyAlignment="1">
      <alignment horizontal="center"/>
    </xf>
    <xf numFmtId="0" fontId="239" fillId="125" borderId="0" xfId="0" applyFont="1" applyFill="1" applyBorder="1" applyAlignment="1">
      <alignment horizontal="center" vertical="center"/>
    </xf>
    <xf numFmtId="0" fontId="239" fillId="125" borderId="0" xfId="0" applyFont="1" applyFill="1" applyBorder="1" applyAlignment="1">
      <alignment horizontal="right" vertical="center"/>
    </xf>
    <xf numFmtId="0" fontId="239" fillId="125" borderId="0" xfId="0" applyFont="1" applyFill="1"/>
    <xf numFmtId="0" fontId="240" fillId="125" borderId="0" xfId="12301" applyFont="1" applyFill="1" applyAlignment="1">
      <alignment horizontal="left"/>
    </xf>
    <xf numFmtId="0" fontId="201" fillId="125" borderId="0" xfId="12301" applyFont="1" applyFill="1" applyAlignment="1">
      <alignment horizontal="left"/>
    </xf>
    <xf numFmtId="1" fontId="239" fillId="125" borderId="0" xfId="11805" applyNumberFormat="1" applyFont="1" applyFill="1" applyBorder="1" applyAlignment="1">
      <alignment horizontal="left" wrapText="1"/>
    </xf>
    <xf numFmtId="0" fontId="238" fillId="125" borderId="0" xfId="0" applyFont="1" applyFill="1" applyBorder="1" applyAlignment="1">
      <alignment horizontal="center"/>
    </xf>
    <xf numFmtId="0" fontId="239" fillId="125" borderId="0" xfId="0" applyFont="1" applyFill="1" applyAlignment="1">
      <alignment horizontal="center"/>
    </xf>
    <xf numFmtId="0" fontId="240" fillId="125" borderId="0" xfId="12280" applyFont="1" applyFill="1" applyBorder="1"/>
    <xf numFmtId="0" fontId="201" fillId="125" borderId="0" xfId="12280" applyFont="1" applyFill="1" applyBorder="1" applyAlignment="1">
      <alignment horizontal="center"/>
    </xf>
    <xf numFmtId="0" fontId="239" fillId="125" borderId="0" xfId="12280" applyFont="1" applyFill="1" applyBorder="1"/>
    <xf numFmtId="0" fontId="239" fillId="125" borderId="0" xfId="12280" applyFont="1" applyFill="1" applyBorder="1" applyAlignment="1">
      <alignment horizontal="right"/>
    </xf>
    <xf numFmtId="0" fontId="238" fillId="125" borderId="0" xfId="0" applyFont="1" applyFill="1"/>
    <xf numFmtId="0" fontId="238" fillId="125" borderId="0" xfId="0" applyFont="1" applyFill="1" applyAlignment="1">
      <alignment horizontal="center"/>
    </xf>
    <xf numFmtId="0" fontId="239" fillId="125" borderId="0" xfId="43283" applyFont="1" applyFill="1"/>
    <xf numFmtId="0" fontId="240" fillId="125" borderId="0" xfId="43283" applyFont="1" applyFill="1"/>
    <xf numFmtId="0" fontId="181" fillId="125" borderId="0" xfId="0" applyFont="1" applyFill="1" applyAlignment="1">
      <alignment horizontal="center"/>
    </xf>
    <xf numFmtId="0" fontId="239" fillId="125" borderId="0" xfId="43283" applyFont="1" applyFill="1" applyAlignment="1">
      <alignment horizontal="right"/>
    </xf>
    <xf numFmtId="0" fontId="238" fillId="125" borderId="21" xfId="43283" applyFont="1" applyFill="1" applyBorder="1"/>
    <xf numFmtId="0" fontId="239" fillId="125" borderId="21" xfId="43283" applyFont="1" applyFill="1" applyBorder="1" applyAlignment="1">
      <alignment horizontal="right"/>
    </xf>
    <xf numFmtId="0" fontId="240" fillId="125" borderId="0" xfId="0" applyFont="1" applyFill="1"/>
    <xf numFmtId="0" fontId="201" fillId="125" borderId="0" xfId="0" applyFont="1" applyFill="1" applyAlignment="1">
      <alignment horizontal="center"/>
    </xf>
    <xf numFmtId="0" fontId="239" fillId="125" borderId="21" xfId="0" applyFont="1" applyFill="1" applyBorder="1" applyAlignment="1">
      <alignment vertical="top" wrapText="1"/>
    </xf>
    <xf numFmtId="0" fontId="181" fillId="125" borderId="0" xfId="0" applyFont="1" applyFill="1" applyAlignment="1">
      <alignment horizontal="center" wrapText="1"/>
    </xf>
    <xf numFmtId="0" fontId="239" fillId="125" borderId="21" xfId="0" applyFont="1" applyFill="1" applyBorder="1" applyAlignment="1">
      <alignment horizontal="right" wrapText="1"/>
    </xf>
    <xf numFmtId="49" fontId="239" fillId="125" borderId="21" xfId="0" applyNumberFormat="1" applyFont="1" applyFill="1" applyBorder="1" applyAlignment="1">
      <alignment horizontal="right" wrapText="1"/>
    </xf>
    <xf numFmtId="0" fontId="201" fillId="125" borderId="0" xfId="0" applyFont="1" applyFill="1" applyBorder="1" applyAlignment="1">
      <alignment horizontal="center" wrapText="1"/>
    </xf>
    <xf numFmtId="0" fontId="239" fillId="125" borderId="0" xfId="0" applyFont="1" applyFill="1" applyBorder="1" applyAlignment="1">
      <alignment horizontal="center" wrapText="1"/>
    </xf>
    <xf numFmtId="0" fontId="238" fillId="125" borderId="0" xfId="0" applyFont="1" applyFill="1" applyAlignment="1">
      <alignment horizontal="right"/>
    </xf>
    <xf numFmtId="0" fontId="239" fillId="125" borderId="0" xfId="0" applyFont="1" applyFill="1" applyAlignment="1">
      <alignment horizontal="right"/>
    </xf>
    <xf numFmtId="0" fontId="201" fillId="125" borderId="0" xfId="0" applyFont="1" applyFill="1" applyBorder="1" applyAlignment="1">
      <alignment horizontal="right" wrapText="1"/>
    </xf>
    <xf numFmtId="0" fontId="239" fillId="125" borderId="0" xfId="0" applyFont="1" applyFill="1" applyBorder="1" applyAlignment="1">
      <alignment horizontal="right" wrapText="1"/>
    </xf>
    <xf numFmtId="49" fontId="239" fillId="125" borderId="0" xfId="0" applyNumberFormat="1" applyFont="1" applyFill="1" applyAlignment="1">
      <alignment horizontal="right"/>
    </xf>
    <xf numFmtId="0" fontId="239" fillId="125" borderId="0" xfId="0" applyFont="1" applyFill="1" applyBorder="1" applyAlignment="1">
      <alignment vertical="top"/>
    </xf>
    <xf numFmtId="0" fontId="239" fillId="125" borderId="0" xfId="0" applyNumberFormat="1" applyFont="1" applyFill="1" applyBorder="1" applyAlignment="1">
      <alignment horizontal="right" wrapText="1"/>
    </xf>
    <xf numFmtId="0" fontId="238" fillId="125" borderId="0" xfId="43280" applyFont="1" applyFill="1"/>
    <xf numFmtId="0" fontId="239" fillId="125" borderId="0" xfId="43280" applyFont="1" applyFill="1"/>
    <xf numFmtId="0" fontId="181" fillId="125" borderId="0" xfId="43280" applyFont="1" applyFill="1"/>
    <xf numFmtId="49" fontId="239" fillId="125" borderId="0" xfId="43280" applyNumberFormat="1" applyFont="1" applyFill="1" applyAlignment="1">
      <alignment horizontal="left"/>
    </xf>
    <xf numFmtId="0" fontId="240" fillId="125" borderId="0" xfId="43280" applyFont="1" applyFill="1"/>
    <xf numFmtId="0" fontId="239" fillId="125" borderId="0" xfId="43280" applyFont="1" applyFill="1" applyAlignment="1">
      <alignment horizontal="right"/>
    </xf>
    <xf numFmtId="0" fontId="238" fillId="125" borderId="21" xfId="43280" applyFont="1" applyFill="1" applyBorder="1"/>
    <xf numFmtId="0" fontId="239" fillId="125" borderId="21" xfId="43280" applyFont="1" applyFill="1" applyBorder="1"/>
    <xf numFmtId="0" fontId="238" fillId="125" borderId="0" xfId="32539" applyFont="1" applyFill="1"/>
    <xf numFmtId="0" fontId="239" fillId="125" borderId="0" xfId="32539" applyFont="1" applyFill="1"/>
    <xf numFmtId="0" fontId="240" fillId="125" borderId="0" xfId="32539" applyFont="1" applyFill="1"/>
    <xf numFmtId="49" fontId="239" fillId="125" borderId="0" xfId="32539" applyNumberFormat="1" applyFont="1" applyFill="1" applyAlignment="1">
      <alignment horizontal="right"/>
    </xf>
    <xf numFmtId="0" fontId="239" fillId="125" borderId="21" xfId="32539" applyFont="1" applyFill="1" applyBorder="1" applyAlignment="1">
      <alignment horizontal="left"/>
    </xf>
    <xf numFmtId="0" fontId="239" fillId="125" borderId="21" xfId="32539" quotePrefix="1" applyNumberFormat="1" applyFont="1" applyFill="1" applyBorder="1" applyAlignment="1">
      <alignment horizontal="right"/>
    </xf>
    <xf numFmtId="0" fontId="224" fillId="125" borderId="0" xfId="0" applyFont="1" applyFill="1"/>
    <xf numFmtId="0" fontId="225" fillId="125" borderId="0" xfId="0" applyFont="1" applyFill="1"/>
    <xf numFmtId="0" fontId="235" fillId="125" borderId="0" xfId="12280" applyFont="1" applyFill="1" applyBorder="1"/>
    <xf numFmtId="0" fontId="225" fillId="125" borderId="0" xfId="12280" applyFont="1" applyFill="1" applyBorder="1"/>
    <xf numFmtId="0" fontId="232" fillId="76" borderId="0" xfId="43280" applyFont="1" applyFill="1"/>
    <xf numFmtId="0" fontId="183" fillId="76" borderId="0" xfId="32539" applyFont="1" applyFill="1"/>
    <xf numFmtId="0" fontId="233" fillId="76" borderId="0" xfId="0" applyFont="1" applyFill="1" applyBorder="1" applyAlignment="1">
      <alignment wrapText="1"/>
    </xf>
    <xf numFmtId="9" fontId="183" fillId="76" borderId="59" xfId="15703" applyFont="1" applyFill="1" applyBorder="1" applyAlignment="1">
      <alignment horizontal="right"/>
    </xf>
    <xf numFmtId="9" fontId="183" fillId="76" borderId="0" xfId="15703" applyFont="1" applyFill="1" applyBorder="1" applyAlignment="1">
      <alignment horizontal="right"/>
    </xf>
    <xf numFmtId="0" fontId="183" fillId="76" borderId="15" xfId="0" applyFont="1" applyFill="1" applyBorder="1"/>
    <xf numFmtId="10" fontId="183" fillId="76" borderId="59" xfId="15703" applyNumberFormat="1" applyFont="1" applyFill="1" applyBorder="1" applyAlignment="1">
      <alignment horizontal="right"/>
    </xf>
    <xf numFmtId="0" fontId="226" fillId="76" borderId="0" xfId="0" quotePrefix="1" applyFont="1" applyFill="1" applyBorder="1"/>
    <xf numFmtId="172" fontId="226" fillId="76" borderId="0" xfId="20654" applyNumberFormat="1" applyFont="1" applyFill="1" applyBorder="1" applyAlignment="1">
      <alignment horizontal="left"/>
    </xf>
    <xf numFmtId="172" fontId="183" fillId="76" borderId="46" xfId="20654" applyNumberFormat="1" applyFont="1" applyFill="1" applyBorder="1" applyAlignment="1">
      <alignment horizontal="left"/>
    </xf>
    <xf numFmtId="172" fontId="183" fillId="76" borderId="59" xfId="20654" applyNumberFormat="1" applyFont="1" applyFill="1" applyBorder="1" applyAlignment="1">
      <alignment horizontal="left"/>
    </xf>
    <xf numFmtId="0" fontId="183" fillId="76" borderId="0" xfId="12301" applyFont="1" applyFill="1" applyBorder="1" applyAlignment="1">
      <alignment horizontal="left"/>
    </xf>
    <xf numFmtId="0" fontId="226" fillId="76" borderId="0" xfId="12301" applyFont="1" applyFill="1" applyBorder="1"/>
    <xf numFmtId="0" fontId="226" fillId="76" borderId="0" xfId="12301" applyFont="1" applyFill="1" applyBorder="1" applyAlignment="1">
      <alignment horizontal="left"/>
    </xf>
    <xf numFmtId="230" fontId="226" fillId="76" borderId="0" xfId="0" applyNumberFormat="1" applyFont="1" applyFill="1" applyAlignment="1">
      <alignment horizontal="center"/>
    </xf>
    <xf numFmtId="0" fontId="268" fillId="76" borderId="0" xfId="0" applyFont="1" applyFill="1"/>
    <xf numFmtId="3" fontId="183" fillId="0" borderId="46" xfId="17874" applyNumberFormat="1" applyFont="1" applyFill="1" applyBorder="1" applyAlignment="1">
      <alignment horizontal="right"/>
    </xf>
    <xf numFmtId="3" fontId="226" fillId="0" borderId="0" xfId="17874" applyNumberFormat="1" applyFont="1" applyFill="1" applyBorder="1" applyAlignment="1">
      <alignment horizontal="right"/>
    </xf>
    <xf numFmtId="0" fontId="216" fillId="0" borderId="0" xfId="0" applyFont="1" applyFill="1" applyBorder="1"/>
    <xf numFmtId="10" fontId="226" fillId="76" borderId="0" xfId="0" applyNumberFormat="1" applyFont="1" applyFill="1"/>
    <xf numFmtId="3" fontId="3" fillId="76" borderId="0" xfId="43280" applyNumberFormat="1" applyFont="1" applyFill="1"/>
    <xf numFmtId="3" fontId="226" fillId="76" borderId="60" xfId="17874" applyNumberFormat="1" applyFont="1" applyFill="1" applyBorder="1" applyAlignment="1">
      <alignment horizontal="right"/>
    </xf>
    <xf numFmtId="222" fontId="226" fillId="76" borderId="0" xfId="43285" applyNumberFormat="1" applyFont="1" applyFill="1"/>
    <xf numFmtId="3" fontId="231" fillId="76" borderId="0" xfId="0" applyNumberFormat="1" applyFont="1" applyFill="1" applyBorder="1" applyAlignment="1">
      <alignment horizontal="right"/>
    </xf>
    <xf numFmtId="3" fontId="226" fillId="76" borderId="0" xfId="0" applyNumberFormat="1" applyFont="1" applyFill="1" applyBorder="1"/>
    <xf numFmtId="0" fontId="158" fillId="76" borderId="0" xfId="17320" applyFill="1" applyBorder="1"/>
    <xf numFmtId="0" fontId="181" fillId="114" borderId="0" xfId="56008" applyFont="1" applyFill="1" applyAlignment="1">
      <alignment vertical="top" wrapText="1"/>
    </xf>
    <xf numFmtId="0" fontId="1" fillId="0" borderId="0" xfId="56008" applyAlignment="1">
      <alignment vertical="top"/>
    </xf>
    <xf numFmtId="0" fontId="181" fillId="117" borderId="0" xfId="56008" applyFont="1" applyFill="1" applyAlignment="1">
      <alignment vertical="top" wrapText="1"/>
    </xf>
    <xf numFmtId="0" fontId="181" fillId="120" borderId="0" xfId="56008" applyFont="1" applyFill="1" applyAlignment="1">
      <alignment vertical="top" wrapText="1"/>
    </xf>
    <xf numFmtId="0" fontId="1" fillId="120" borderId="0" xfId="56008" applyFill="1" applyAlignment="1">
      <alignment vertical="top"/>
    </xf>
  </cellXfs>
  <cellStyles count="56011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9"/>
    <cellStyle name="_29_04_09---TLG-portfolio-analysis_2012 MTP report to July Board 160712 - Final Submitted 26" xfId="43493"/>
    <cellStyle name="_29_04_09---TLG-portfolio-analysis_2012 MTP report to July Board 160712 - Final Submitted 27" xfId="43461"/>
    <cellStyle name="_29_04_09---TLG-portfolio-analysis_2012 MTP report to July Board 160712 - Final Submitted 28" xfId="43502"/>
    <cellStyle name="_29_04_09---TLG-portfolio-analysis_2012 MTP report to July Board 160712 - Final Submitted 29" xfId="43827"/>
    <cellStyle name="_29_04_09---TLG-portfolio-analysis_2012 MTP report to July Board 160712 - Final Submitted 3" xfId="38070"/>
    <cellStyle name="_29_04_09---TLG-portfolio-analysis_2012 MTP report to July Board 160712 - Final Submitted 30" xfId="44526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8"/>
    <cellStyle name="_29_04_09---TLG-portfolio-analysis_2012 MTP report to July Board 26" xfId="43494"/>
    <cellStyle name="_29_04_09---TLG-portfolio-analysis_2012 MTP report to July Board 27" xfId="43820"/>
    <cellStyle name="_29_04_09---TLG-portfolio-analysis_2012 MTP report to July Board 28" xfId="43396"/>
    <cellStyle name="_29_04_09---TLG-portfolio-analysis_2012 MTP report to July Board 29" xfId="43828"/>
    <cellStyle name="_29_04_09---TLG-portfolio-analysis_2012 MTP report to July Board 3" xfId="38069"/>
    <cellStyle name="_29_04_09---TLG-portfolio-analysis_2012 MTP report to July Board 30" xfId="44525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4"/>
    <cellStyle name="20 % - Akzent1 2 2 8" xfId="44276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9"/>
    <cellStyle name="20 % - Akzent1 3 14" xfId="44277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7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5"/>
    <cellStyle name="20 % - Akzent2 2 2 7" xfId="44278"/>
    <cellStyle name="20 % - Akzent2 2_DE Analysis" xfId="48"/>
    <cellStyle name="20 % - Akzent2 3" xfId="49"/>
    <cellStyle name="20 % - Akzent2 3 10" xfId="38534"/>
    <cellStyle name="20 % - Akzent2 3 11" xfId="43410"/>
    <cellStyle name="20 % - Akzent2 3 12" xfId="44279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8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6"/>
    <cellStyle name="20 % - Akzent3 2 2 8" xfId="44280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1"/>
    <cellStyle name="20 % - Akzent3 3 14" xfId="44281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9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7"/>
    <cellStyle name="20 % - Akzent4 2 2 8" xfId="44282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2"/>
    <cellStyle name="20 % - Akzent4 3 14" xfId="44283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30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8"/>
    <cellStyle name="20 % - Akzent5 2 2 8" xfId="44284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3"/>
    <cellStyle name="20 % - Akzent5 3 14" xfId="44285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1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9"/>
    <cellStyle name="20 % - Akzent6 2 2 8" xfId="44286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4"/>
    <cellStyle name="20 % - Akzent6 3 14" xfId="44287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2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1" builtinId="30" customBuiltin="1"/>
    <cellStyle name="20% - Accent1 10" xfId="45207" hidden="1"/>
    <cellStyle name="20% - Accent1 10" xfId="45897" hidden="1"/>
    <cellStyle name="20% - Accent1 10" xfId="44931" hidden="1"/>
    <cellStyle name="20% - Accent1 10" xfId="46818" hidden="1"/>
    <cellStyle name="20% - Accent1 10" xfId="45036" hidden="1"/>
    <cellStyle name="20% - Accent1 10" xfId="47566" hidden="1"/>
    <cellStyle name="20% - Accent1 10" xfId="47923" hidden="1"/>
    <cellStyle name="20% - Accent1 10" xfId="49337" hidden="1"/>
    <cellStyle name="20% - Accent1 10" xfId="49907" hidden="1"/>
    <cellStyle name="20% - Accent1 10" xfId="49101" hidden="1"/>
    <cellStyle name="20% - Accent1 10" xfId="50828" hidden="1"/>
    <cellStyle name="20% - Accent1 10" xfId="49206" hidden="1"/>
    <cellStyle name="20% - Accent1 10" xfId="51576" hidden="1"/>
    <cellStyle name="20% - Accent1 10" xfId="51933" hidden="1"/>
    <cellStyle name="20% - Accent1 10" xfId="52914" hidden="1"/>
    <cellStyle name="20% - Accent1 10" xfId="53469" hidden="1"/>
    <cellStyle name="20% - Accent1 10" xfId="52686" hidden="1"/>
    <cellStyle name="20% - Accent1 10" xfId="54390" hidden="1"/>
    <cellStyle name="20% - Accent1 10" xfId="52791" hidden="1"/>
    <cellStyle name="20% - Accent1 10" xfId="55138" hidden="1"/>
    <cellStyle name="20% - Accent1 10" xfId="55495" hidden="1"/>
    <cellStyle name="20% - Accent1 10" xfId="55932"/>
    <cellStyle name="20% - Accent1 11" xfId="45529" hidden="1"/>
    <cellStyle name="20% - Accent1 11" xfId="46186" hidden="1"/>
    <cellStyle name="20% - Accent1 11" xfId="46573" hidden="1"/>
    <cellStyle name="20% - Accent1 11" xfId="46955" hidden="1"/>
    <cellStyle name="20% - Accent1 11" xfId="47330" hidden="1"/>
    <cellStyle name="20% - Accent1 11" xfId="47687" hidden="1"/>
    <cellStyle name="20% - Accent1 11" xfId="48042" hidden="1"/>
    <cellStyle name="20% - Accent1 11" xfId="49560" hidden="1"/>
    <cellStyle name="20% - Accent1 11" xfId="50196" hidden="1"/>
    <cellStyle name="20% - Accent1 11" xfId="50583" hidden="1"/>
    <cellStyle name="20% - Accent1 11" xfId="50965" hidden="1"/>
    <cellStyle name="20% - Accent1 11" xfId="51340" hidden="1"/>
    <cellStyle name="20% - Accent1 11" xfId="51697" hidden="1"/>
    <cellStyle name="20% - Accent1 11" xfId="52052" hidden="1"/>
    <cellStyle name="20% - Accent1 11" xfId="53126" hidden="1"/>
    <cellStyle name="20% - Accent1 11" xfId="53758" hidden="1"/>
    <cellStyle name="20% - Accent1 11" xfId="54145" hidden="1"/>
    <cellStyle name="20% - Accent1 11" xfId="54527" hidden="1"/>
    <cellStyle name="20% - Accent1 11" xfId="54902" hidden="1"/>
    <cellStyle name="20% - Accent1 11" xfId="55259" hidden="1"/>
    <cellStyle name="20% - Accent1 11" xfId="55614" hidden="1"/>
    <cellStyle name="20% - Accent1 11" xfId="44312"/>
    <cellStyle name="20% - Accent1 12" xfId="45200" hidden="1"/>
    <cellStyle name="20% - Accent1 12" xfId="45891" hidden="1"/>
    <cellStyle name="20% - Accent1 12" xfId="45409" hidden="1"/>
    <cellStyle name="20% - Accent1 12" xfId="44984" hidden="1"/>
    <cellStyle name="20% - Accent1 12" xfId="46079" hidden="1"/>
    <cellStyle name="20% - Accent1 12" xfId="46100" hidden="1"/>
    <cellStyle name="20% - Accent1 12" xfId="46126" hidden="1"/>
    <cellStyle name="20% - Accent1 12" xfId="49333" hidden="1"/>
    <cellStyle name="20% - Accent1 12" xfId="49901" hidden="1"/>
    <cellStyle name="20% - Accent1 12" xfId="49486" hidden="1"/>
    <cellStyle name="20% - Accent1 12" xfId="49154" hidden="1"/>
    <cellStyle name="20% - Accent1 12" xfId="50089" hidden="1"/>
    <cellStyle name="20% - Accent1 12" xfId="50110" hidden="1"/>
    <cellStyle name="20% - Accent1 12" xfId="50136" hidden="1"/>
    <cellStyle name="20% - Accent1 12" xfId="52910" hidden="1"/>
    <cellStyle name="20% - Accent1 12" xfId="53463" hidden="1"/>
    <cellStyle name="20% - Accent1 12" xfId="53059" hidden="1"/>
    <cellStyle name="20% - Accent1 12" xfId="52739" hidden="1"/>
    <cellStyle name="20% - Accent1 12" xfId="53651" hidden="1"/>
    <cellStyle name="20% - Accent1 12" xfId="53672" hidden="1"/>
    <cellStyle name="20% - Accent1 12" xfId="53698" hidden="1"/>
    <cellStyle name="20% - Accent1 12" xfId="44403"/>
    <cellStyle name="20% - Accent1 13" xfId="45550" hidden="1"/>
    <cellStyle name="20% - Accent1 13" xfId="46202" hidden="1"/>
    <cellStyle name="20% - Accent1 13" xfId="46588" hidden="1"/>
    <cellStyle name="20% - Accent1 13" xfId="46970" hidden="1"/>
    <cellStyle name="20% - Accent1 13" xfId="47342" hidden="1"/>
    <cellStyle name="20% - Accent1 13" xfId="47699" hidden="1"/>
    <cellStyle name="20% - Accent1 13" xfId="48054" hidden="1"/>
    <cellStyle name="20% - Accent1 13" xfId="49573" hidden="1"/>
    <cellStyle name="20% - Accent1 13" xfId="50212" hidden="1"/>
    <cellStyle name="20% - Accent1 13" xfId="50598" hidden="1"/>
    <cellStyle name="20% - Accent1 13" xfId="50980" hidden="1"/>
    <cellStyle name="20% - Accent1 13" xfId="51352" hidden="1"/>
    <cellStyle name="20% - Accent1 13" xfId="51709" hidden="1"/>
    <cellStyle name="20% - Accent1 13" xfId="52064" hidden="1"/>
    <cellStyle name="20% - Accent1 13" xfId="53138" hidden="1"/>
    <cellStyle name="20% - Accent1 13" xfId="53774" hidden="1"/>
    <cellStyle name="20% - Accent1 13" xfId="54160" hidden="1"/>
    <cellStyle name="20% - Accent1 13" xfId="54542" hidden="1"/>
    <cellStyle name="20% - Accent1 13" xfId="54914" hidden="1"/>
    <cellStyle name="20% - Accent1 13" xfId="55271" hidden="1"/>
    <cellStyle name="20% - Accent1 13" xfId="55626" hidden="1"/>
    <cellStyle name="20% - Accent1 13" xfId="44589"/>
    <cellStyle name="20% - Accent1 14" xfId="45353" hidden="1"/>
    <cellStyle name="20% - Accent1 14" xfId="46010" hidden="1"/>
    <cellStyle name="20% - Accent1 14" xfId="45083" hidden="1"/>
    <cellStyle name="20% - Accent1 14" xfId="46065" hidden="1"/>
    <cellStyle name="20% - Accent1 14" xfId="44781" hidden="1"/>
    <cellStyle name="20% - Accent1 14" xfId="46094" hidden="1"/>
    <cellStyle name="20% - Accent1 14" xfId="45043" hidden="1"/>
    <cellStyle name="20% - Accent1 14" xfId="49431" hidden="1"/>
    <cellStyle name="20% - Accent1 14" xfId="50020" hidden="1"/>
    <cellStyle name="20% - Accent1 14" xfId="49253" hidden="1"/>
    <cellStyle name="20% - Accent1 14" xfId="50075" hidden="1"/>
    <cellStyle name="20% - Accent1 14" xfId="48951" hidden="1"/>
    <cellStyle name="20% - Accent1 14" xfId="50104" hidden="1"/>
    <cellStyle name="20% - Accent1 14" xfId="49213" hidden="1"/>
    <cellStyle name="20% - Accent1 14" xfId="53004" hidden="1"/>
    <cellStyle name="20% - Accent1 14" xfId="53582" hidden="1"/>
    <cellStyle name="20% - Accent1 14" xfId="52838" hidden="1"/>
    <cellStyle name="20% - Accent1 14" xfId="53637" hidden="1"/>
    <cellStyle name="20% - Accent1 14" xfId="52535" hidden="1"/>
    <cellStyle name="20% - Accent1 14" xfId="53666" hidden="1"/>
    <cellStyle name="20% - Accent1 14" xfId="52798" hidden="1"/>
    <cellStyle name="20% - Accent1 14" xfId="44475"/>
    <cellStyle name="20% - Accent1 15" xfId="45571" hidden="1"/>
    <cellStyle name="20% - Accent1 15" xfId="46222" hidden="1"/>
    <cellStyle name="20% - Accent1 15" xfId="46608" hidden="1"/>
    <cellStyle name="20% - Accent1 15" xfId="46988" hidden="1"/>
    <cellStyle name="20% - Accent1 15" xfId="47360" hidden="1"/>
    <cellStyle name="20% - Accent1 15" xfId="47717" hidden="1"/>
    <cellStyle name="20% - Accent1 15" xfId="48072" hidden="1"/>
    <cellStyle name="20% - Accent1 15" xfId="49592" hidden="1"/>
    <cellStyle name="20% - Accent1 15" xfId="50232" hidden="1"/>
    <cellStyle name="20% - Accent1 15" xfId="50618" hidden="1"/>
    <cellStyle name="20% - Accent1 15" xfId="50998" hidden="1"/>
    <cellStyle name="20% - Accent1 15" xfId="51370" hidden="1"/>
    <cellStyle name="20% - Accent1 15" xfId="51727" hidden="1"/>
    <cellStyle name="20% - Accent1 15" xfId="52082" hidden="1"/>
    <cellStyle name="20% - Accent1 15" xfId="53156" hidden="1"/>
    <cellStyle name="20% - Accent1 15" xfId="53794" hidden="1"/>
    <cellStyle name="20% - Accent1 15" xfId="54180" hidden="1"/>
    <cellStyle name="20% - Accent1 15" xfId="54560" hidden="1"/>
    <cellStyle name="20% - Accent1 15" xfId="54932" hidden="1"/>
    <cellStyle name="20% - Accent1 15" xfId="55289" hidden="1"/>
    <cellStyle name="20% - Accent1 15" xfId="55644" hidden="1"/>
    <cellStyle name="20% - Accent1 15" xfId="44668"/>
    <cellStyle name="20% - Accent1 16" xfId="44381"/>
    <cellStyle name="20% - Accent1 17" xfId="44691"/>
    <cellStyle name="20% - Accent1 18" xfId="44374"/>
    <cellStyle name="20% - Accent1 19" xfId="44712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9"/>
    <cellStyle name="20% - Accent1 2 19" xfId="43834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40"/>
    <cellStyle name="20% - Accent1 2 2 16" xfId="43971"/>
    <cellStyle name="20% - Accent1 2 2 17" xfId="45616"/>
    <cellStyle name="20% - Accent1 2 2 18" xfId="46268"/>
    <cellStyle name="20% - Accent1 2 2 19" xfId="46654"/>
    <cellStyle name="20% - Accent1 2 2 2" xfId="111"/>
    <cellStyle name="20% - Accent1 2 2 2 10" xfId="43520"/>
    <cellStyle name="20% - Accent1 2 2 2 11" xfId="43972"/>
    <cellStyle name="20% - Accent1 2 2 2 12" xfId="45617"/>
    <cellStyle name="20% - Accent1 2 2 2 13" xfId="46269"/>
    <cellStyle name="20% - Accent1 2 2 2 14" xfId="46655"/>
    <cellStyle name="20% - Accent1 2 2 2 15" xfId="47035"/>
    <cellStyle name="20% - Accent1 2 2 2 16" xfId="47407"/>
    <cellStyle name="20% - Accent1 2 2 2 17" xfId="47764"/>
    <cellStyle name="20% - Accent1 2 2 2 18" xfId="48119"/>
    <cellStyle name="20% - Accent1 2 2 2 19" xfId="49640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9"/>
    <cellStyle name="20% - Accent1 2 2 2 21" xfId="50665"/>
    <cellStyle name="20% - Accent1 2 2 2 22" xfId="51045"/>
    <cellStyle name="20% - Accent1 2 2 2 23" xfId="51417"/>
    <cellStyle name="20% - Accent1 2 2 2 24" xfId="51774"/>
    <cellStyle name="20% - Accent1 2 2 2 25" xfId="52129"/>
    <cellStyle name="20% - Accent1 2 2 2 26" xfId="53203"/>
    <cellStyle name="20% - Accent1 2 2 2 27" xfId="53841"/>
    <cellStyle name="20% - Accent1 2 2 2 28" xfId="54227"/>
    <cellStyle name="20% - Accent1 2 2 2 29" xfId="54607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9"/>
    <cellStyle name="20% - Accent1 2 2 2 31" xfId="55336"/>
    <cellStyle name="20% - Accent1 2 2 2 32" xfId="55691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4"/>
    <cellStyle name="20% - Accent1 2 2 21" xfId="47406"/>
    <cellStyle name="20% - Accent1 2 2 22" xfId="47763"/>
    <cellStyle name="20% - Accent1 2 2 23" xfId="48118"/>
    <cellStyle name="20% - Accent1 2 2 24" xfId="49639"/>
    <cellStyle name="20% - Accent1 2 2 25" xfId="50278"/>
    <cellStyle name="20% - Accent1 2 2 26" xfId="50664"/>
    <cellStyle name="20% - Accent1 2 2 27" xfId="51044"/>
    <cellStyle name="20% - Accent1 2 2 28" xfId="51416"/>
    <cellStyle name="20% - Accent1 2 2 29" xfId="51773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8"/>
    <cellStyle name="20% - Accent1 2 2 31" xfId="53202"/>
    <cellStyle name="20% - Accent1 2 2 32" xfId="53840"/>
    <cellStyle name="20% - Accent1 2 2 33" xfId="54226"/>
    <cellStyle name="20% - Accent1 2 2 34" xfId="54606"/>
    <cellStyle name="20% - Accent1 2 2 35" xfId="54978"/>
    <cellStyle name="20% - Accent1 2 2 36" xfId="55335"/>
    <cellStyle name="20% - Accent1 2 2 37" xfId="55690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8"/>
    <cellStyle name="20% - Accent1 2 21" xfId="46239"/>
    <cellStyle name="20% - Accent1 2 22" xfId="46625"/>
    <cellStyle name="20% - Accent1 2 23" xfId="47005"/>
    <cellStyle name="20% - Accent1 2 24" xfId="47377"/>
    <cellStyle name="20% - Accent1 2 25" xfId="47734"/>
    <cellStyle name="20% - Accent1 2 26" xfId="48089"/>
    <cellStyle name="20% - Accent1 2 27" xfId="49610"/>
    <cellStyle name="20% - Accent1 2 28" xfId="50249"/>
    <cellStyle name="20% - Accent1 2 29" xfId="50635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3"/>
    <cellStyle name="20% - Accent1 2 3 13" xfId="45618"/>
    <cellStyle name="20% - Accent1 2 3 14" xfId="46270"/>
    <cellStyle name="20% - Accent1 2 3 15" xfId="46656"/>
    <cellStyle name="20% - Accent1 2 3 16" xfId="47036"/>
    <cellStyle name="20% - Accent1 2 3 17" xfId="47408"/>
    <cellStyle name="20% - Accent1 2 3 18" xfId="47765"/>
    <cellStyle name="20% - Accent1 2 3 19" xfId="48120"/>
    <cellStyle name="20% - Accent1 2 3 2" xfId="136"/>
    <cellStyle name="20% - Accent1 2 3 2 10" xfId="43522"/>
    <cellStyle name="20% - Accent1 2 3 2 11" xfId="43974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1"/>
    <cellStyle name="20% - Accent1 2 3 21" xfId="50280"/>
    <cellStyle name="20% - Accent1 2 3 22" xfId="50666"/>
    <cellStyle name="20% - Accent1 2 3 23" xfId="51046"/>
    <cellStyle name="20% - Accent1 2 3 24" xfId="51418"/>
    <cellStyle name="20% - Accent1 2 3 25" xfId="51775"/>
    <cellStyle name="20% - Accent1 2 3 26" xfId="52130"/>
    <cellStyle name="20% - Accent1 2 3 27" xfId="53204"/>
    <cellStyle name="20% - Accent1 2 3 28" xfId="53842"/>
    <cellStyle name="20% - Accent1 2 3 29" xfId="54228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6"/>
    <cellStyle name="20% - Accent1 2 3 30" xfId="54608"/>
    <cellStyle name="20% - Accent1 2 3 31" xfId="54980"/>
    <cellStyle name="20% - Accent1 2 3 32" xfId="55337"/>
    <cellStyle name="20% - Accent1 2 3 33" xfId="55692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1"/>
    <cellStyle name="20% - Accent1 2 3 4 9" xfId="55933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5"/>
    <cellStyle name="20% - Accent1 2 31" xfId="51387"/>
    <cellStyle name="20% - Accent1 2 32" xfId="51744"/>
    <cellStyle name="20% - Accent1 2 33" xfId="52099"/>
    <cellStyle name="20% - Accent1 2 34" xfId="53173"/>
    <cellStyle name="20% - Accent1 2 35" xfId="53811"/>
    <cellStyle name="20% - Accent1 2 36" xfId="54197"/>
    <cellStyle name="20% - Accent1 2 37" xfId="54577"/>
    <cellStyle name="20% - Accent1 2 38" xfId="54949"/>
    <cellStyle name="20% - Accent1 2 39" xfId="55306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3"/>
    <cellStyle name="20% - Accent1 2 4 9" xfId="43975"/>
    <cellStyle name="20% - Accent1 2 40" xfId="55661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5"/>
    <cellStyle name="20% - Accent1 21" xfId="44733"/>
    <cellStyle name="20% - Accent1 22" xfId="48637"/>
    <cellStyle name="20% - Accent1 23" xfId="48763"/>
    <cellStyle name="20% - Accent1 24" xfId="48703"/>
    <cellStyle name="20% - Accent1 25" xfId="48838"/>
    <cellStyle name="20% - Accent1 26" xfId="48606"/>
    <cellStyle name="20% - Accent1 27" xfId="48861"/>
    <cellStyle name="20% - Accent1 28" xfId="48599"/>
    <cellStyle name="20% - Accent1 29" xfId="48882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5"/>
    <cellStyle name="20% - Accent1 3 2 14" xfId="55917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2"/>
    <cellStyle name="20% - Accent1 31" xfId="48903"/>
    <cellStyle name="20% - Accent1 32" xfId="48676"/>
    <cellStyle name="20% - Accent1 33" xfId="52355"/>
    <cellStyle name="20% - Accent1 34" xfId="48436"/>
    <cellStyle name="20% - Accent1 35" xfId="52422"/>
    <cellStyle name="20% - Accent1 36" xfId="48489"/>
    <cellStyle name="20% - Accent1 37" xfId="52445"/>
    <cellStyle name="20% - Accent1 38" xfId="48751"/>
    <cellStyle name="20% - Accent1 39" xfId="52466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5"/>
    <cellStyle name="20% - Accent1 41" xfId="52487"/>
    <cellStyle name="20% - Accent1 5" xfId="197"/>
    <cellStyle name="20% - Accent1 5 10" xfId="21853"/>
    <cellStyle name="20% - Accent1 5 11" xfId="45128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8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5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2"/>
    <cellStyle name="20% - Accent1 9" xfId="23700"/>
    <cellStyle name="20% - Accent1 9 2" xfId="45506"/>
    <cellStyle name="20% - Accent2" xfId="43362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5"/>
    <cellStyle name="20% - Accent2 16" xfId="44314"/>
    <cellStyle name="20% - Accent2 17" xfId="44405"/>
    <cellStyle name="20% - Accent2 18" xfId="44590"/>
    <cellStyle name="20% - Accent2 2" xfId="209"/>
    <cellStyle name="20% - Accent2 2 10" xfId="20003"/>
    <cellStyle name="20% - Accent2 2 10 2" xfId="37356"/>
    <cellStyle name="20% - Accent2 2 100" xfId="49443"/>
    <cellStyle name="20% - Accent2 2 101" xfId="50141"/>
    <cellStyle name="20% - Accent2 2 102" xfId="49967"/>
    <cellStyle name="20% - Accent2 2 103" xfId="49954"/>
    <cellStyle name="20% - Accent2 2 104" xfId="50271"/>
    <cellStyle name="20% - Accent2 2 105" xfId="50325"/>
    <cellStyle name="20% - Accent2 2 106" xfId="50442"/>
    <cellStyle name="20% - Accent2 2 107" xfId="50390"/>
    <cellStyle name="20% - Accent2 2 108" xfId="50380"/>
    <cellStyle name="20% - Accent2 2 109" xfId="48967"/>
    <cellStyle name="20% - Accent2 2 11" xfId="23788"/>
    <cellStyle name="20% - Accent2 2 110" xfId="50530"/>
    <cellStyle name="20% - Accent2 2 111" xfId="49134"/>
    <cellStyle name="20% - Accent2 2 112" xfId="49132"/>
    <cellStyle name="20% - Accent2 2 113" xfId="50657"/>
    <cellStyle name="20% - Accent2 2 114" xfId="50711"/>
    <cellStyle name="20% - Accent2 2 115" xfId="50831"/>
    <cellStyle name="20% - Accent2 2 116" xfId="50779"/>
    <cellStyle name="20% - Accent2 2 117" xfId="50769"/>
    <cellStyle name="20% - Accent2 2 118" xfId="49202"/>
    <cellStyle name="20% - Accent2 2 119" xfId="50913"/>
    <cellStyle name="20% - Accent2 2 12" xfId="20729"/>
    <cellStyle name="20% - Accent2 2 120" xfId="49035"/>
    <cellStyle name="20% - Accent2 2 121" xfId="49160"/>
    <cellStyle name="20% - Accent2 2 122" xfId="51037"/>
    <cellStyle name="20% - Accent2 2 123" xfId="51092"/>
    <cellStyle name="20% - Accent2 2 124" xfId="51211"/>
    <cellStyle name="20% - Accent2 2 125" xfId="51157"/>
    <cellStyle name="20% - Accent2 2 126" xfId="51147"/>
    <cellStyle name="20% - Accent2 2 127" xfId="49007"/>
    <cellStyle name="20% - Accent2 2 128" xfId="51287"/>
    <cellStyle name="20% - Accent2 2 129" xfId="50132"/>
    <cellStyle name="20% - Accent2 2 13" xfId="38031"/>
    <cellStyle name="20% - Accent2 2 130" xfId="49045"/>
    <cellStyle name="20% - Accent2 2 131" xfId="51409"/>
    <cellStyle name="20% - Accent2 2 132" xfId="51463"/>
    <cellStyle name="20% - Accent2 2 133" xfId="51577"/>
    <cellStyle name="20% - Accent2 2 134" xfId="51528"/>
    <cellStyle name="20% - Accent2 2 135" xfId="51518"/>
    <cellStyle name="20% - Accent2 2 136" xfId="50105"/>
    <cellStyle name="20% - Accent2 2 137" xfId="51648"/>
    <cellStyle name="20% - Accent2 2 138" xfId="50589"/>
    <cellStyle name="20% - Accent2 2 139" xfId="49084"/>
    <cellStyle name="20% - Accent2 2 14" xfId="38208"/>
    <cellStyle name="20% - Accent2 2 140" xfId="51766"/>
    <cellStyle name="20% - Accent2 2 141" xfId="51820"/>
    <cellStyle name="20% - Accent2 2 142" xfId="51934"/>
    <cellStyle name="20% - Accent2 2 143" xfId="51885"/>
    <cellStyle name="20% - Accent2 2 144" xfId="51875"/>
    <cellStyle name="20% - Accent2 2 145" xfId="50511"/>
    <cellStyle name="20% - Accent2 2 146" xfId="52003"/>
    <cellStyle name="20% - Accent2 2 147" xfId="50095"/>
    <cellStyle name="20% - Accent2 2 148" xfId="50083"/>
    <cellStyle name="20% - Accent2 2 149" xfId="52121"/>
    <cellStyle name="20% - Accent2 2 15" xfId="38343"/>
    <cellStyle name="20% - Accent2 2 150" xfId="52175"/>
    <cellStyle name="20% - Accent2 2 151" xfId="52287"/>
    <cellStyle name="20% - Accent2 2 152" xfId="52240"/>
    <cellStyle name="20% - Accent2 2 153" xfId="52230"/>
    <cellStyle name="20% - Accent2 2 154" xfId="48761"/>
    <cellStyle name="20% - Accent2 2 155" xfId="48640"/>
    <cellStyle name="20% - Accent2 2 156" xfId="52375"/>
    <cellStyle name="20% - Accent2 2 157" xfId="48442"/>
    <cellStyle name="20% - Accent2 2 158" xfId="48449"/>
    <cellStyle name="20% - Accent2 2 159" xfId="52878"/>
    <cellStyle name="20% - Accent2 2 16" xfId="38489"/>
    <cellStyle name="20% - Accent2 2 160" xfId="53076"/>
    <cellStyle name="20% - Accent2 2 161" xfId="52957"/>
    <cellStyle name="20% - Accent2 2 162" xfId="52947"/>
    <cellStyle name="20% - Accent2 2 163" xfId="53195"/>
    <cellStyle name="20% - Accent2 2 164" xfId="53249"/>
    <cellStyle name="20% - Accent2 2 165" xfId="53363"/>
    <cellStyle name="20% - Accent2 2 166" xfId="53316"/>
    <cellStyle name="20% - Accent2 2 167" xfId="53306"/>
    <cellStyle name="20% - Accent2 2 168" xfId="53016"/>
    <cellStyle name="20% - Accent2 2 169" xfId="53703"/>
    <cellStyle name="20% - Accent2 2 17" xfId="43353"/>
    <cellStyle name="20% - Accent2 2 170" xfId="53529"/>
    <cellStyle name="20% - Accent2 2 171" xfId="53516"/>
    <cellStyle name="20% - Accent2 2 172" xfId="53833"/>
    <cellStyle name="20% - Accent2 2 173" xfId="53887"/>
    <cellStyle name="20% - Accent2 2 174" xfId="54004"/>
    <cellStyle name="20% - Accent2 2 175" xfId="53952"/>
    <cellStyle name="20% - Accent2 2 176" xfId="53942"/>
    <cellStyle name="20% - Accent2 2 177" xfId="52551"/>
    <cellStyle name="20% - Accent2 2 178" xfId="54092"/>
    <cellStyle name="20% - Accent2 2 179" xfId="52719"/>
    <cellStyle name="20% - Accent2 2 18" xfId="43897"/>
    <cellStyle name="20% - Accent2 2 180" xfId="52717"/>
    <cellStyle name="20% - Accent2 2 181" xfId="54219"/>
    <cellStyle name="20% - Accent2 2 182" xfId="54273"/>
    <cellStyle name="20% - Accent2 2 183" xfId="54393"/>
    <cellStyle name="20% - Accent2 2 184" xfId="54341"/>
    <cellStyle name="20% - Accent2 2 185" xfId="54331"/>
    <cellStyle name="20% - Accent2 2 186" xfId="52787"/>
    <cellStyle name="20% - Accent2 2 187" xfId="54475"/>
    <cellStyle name="20% - Accent2 2 188" xfId="52619"/>
    <cellStyle name="20% - Accent2 2 189" xfId="52745"/>
    <cellStyle name="20% - Accent2 2 19" xfId="44330"/>
    <cellStyle name="20% - Accent2 2 190" xfId="54599"/>
    <cellStyle name="20% - Accent2 2 191" xfId="54654"/>
    <cellStyle name="20% - Accent2 2 192" xfId="54773"/>
    <cellStyle name="20% - Accent2 2 193" xfId="54719"/>
    <cellStyle name="20% - Accent2 2 194" xfId="54709"/>
    <cellStyle name="20% - Accent2 2 195" xfId="52591"/>
    <cellStyle name="20% - Accent2 2 196" xfId="54849"/>
    <cellStyle name="20% - Accent2 2 197" xfId="53694"/>
    <cellStyle name="20% - Accent2 2 198" xfId="52629"/>
    <cellStyle name="20% - Accent2 2 199" xfId="54971"/>
    <cellStyle name="20% - Accent2 2 2" xfId="210"/>
    <cellStyle name="20% - Accent2 2 2 10" xfId="44641"/>
    <cellStyle name="20% - Accent2 2 2 100" xfId="50551"/>
    <cellStyle name="20% - Accent2 2 2 101" xfId="48990"/>
    <cellStyle name="20% - Accent2 2 2 102" xfId="49099"/>
    <cellStyle name="20% - Accent2 2 2 103" xfId="50667"/>
    <cellStyle name="20% - Accent2 2 2 104" xfId="50793"/>
    <cellStyle name="20% - Accent2 2 2 105" xfId="50851"/>
    <cellStyle name="20% - Accent2 2 2 106" xfId="50790"/>
    <cellStyle name="20% - Accent2 2 2 107" xfId="50742"/>
    <cellStyle name="20% - Accent2 2 2 108" xfId="49081"/>
    <cellStyle name="20% - Accent2 2 2 109" xfId="50935"/>
    <cellStyle name="20% - Accent2 2 2 11" xfId="44467"/>
    <cellStyle name="20% - Accent2 2 2 110" xfId="49159"/>
    <cellStyle name="20% - Accent2 2 2 111" xfId="50056"/>
    <cellStyle name="20% - Accent2 2 2 112" xfId="51047"/>
    <cellStyle name="20% - Accent2 2 2 113" xfId="51171"/>
    <cellStyle name="20% - Accent2 2 2 114" xfId="51231"/>
    <cellStyle name="20% - Accent2 2 2 115" xfId="51168"/>
    <cellStyle name="20% - Accent2 2 2 116" xfId="51122"/>
    <cellStyle name="20% - Accent2 2 2 117" xfId="48998"/>
    <cellStyle name="20% - Accent2 2 2 118" xfId="51309"/>
    <cellStyle name="20% - Accent2 2 2 119" xfId="49482"/>
    <cellStyle name="20% - Accent2 2 2 12" xfId="44388"/>
    <cellStyle name="20% - Accent2 2 2 120" xfId="50905"/>
    <cellStyle name="20% - Accent2 2 2 121" xfId="51419"/>
    <cellStyle name="20% - Accent2 2 2 122" xfId="51542"/>
    <cellStyle name="20% - Accent2 2 2 123" xfId="51597"/>
    <cellStyle name="20% - Accent2 2 2 124" xfId="51539"/>
    <cellStyle name="20% - Accent2 2 2 125" xfId="51493"/>
    <cellStyle name="20% - Accent2 2 2 126" xfId="51209"/>
    <cellStyle name="20% - Accent2 2 2 127" xfId="51669"/>
    <cellStyle name="20% - Accent2 2 2 128" xfId="49223"/>
    <cellStyle name="20% - Accent2 2 2 129" xfId="50122"/>
    <cellStyle name="20% - Accent2 2 2 13" xfId="45310"/>
    <cellStyle name="20% - Accent2 2 2 130" xfId="51776"/>
    <cellStyle name="20% - Accent2 2 2 131" xfId="51899"/>
    <cellStyle name="20% - Accent2 2 2 132" xfId="51954"/>
    <cellStyle name="20% - Accent2 2 2 133" xfId="51896"/>
    <cellStyle name="20% - Accent2 2 2 134" xfId="51850"/>
    <cellStyle name="20% - Accent2 2 2 135" xfId="49995"/>
    <cellStyle name="20% - Accent2 2 2 136" xfId="52024"/>
    <cellStyle name="20% - Accent2 2 2 137" xfId="49239"/>
    <cellStyle name="20% - Accent2 2 2 138" xfId="49067"/>
    <cellStyle name="20% - Accent2 2 2 139" xfId="52131"/>
    <cellStyle name="20% - Accent2 2 2 14" xfId="45480"/>
    <cellStyle name="20% - Accent2 2 2 140" xfId="52254"/>
    <cellStyle name="20% - Accent2 2 2 141" xfId="52307"/>
    <cellStyle name="20% - Accent2 2 2 142" xfId="52251"/>
    <cellStyle name="20% - Accent2 2 2 143" xfId="52205"/>
    <cellStyle name="20% - Accent2 2 2 144" xfId="48780"/>
    <cellStyle name="20% - Accent2 2 2 145" xfId="49357"/>
    <cellStyle name="20% - Accent2 2 2 146" xfId="52396"/>
    <cellStyle name="20% - Accent2 2 2 147" xfId="48347"/>
    <cellStyle name="20% - Accent2 2 2 148" xfId="48485"/>
    <cellStyle name="20% - Accent2 2 2 149" xfId="52974"/>
    <cellStyle name="20% - Accent2 2 2 15" xfId="45305"/>
    <cellStyle name="20% - Accent2 2 2 150" xfId="53098"/>
    <cellStyle name="20% - Accent2 2 2 151" xfId="52969"/>
    <cellStyle name="20% - Accent2 2 2 152" xfId="52917"/>
    <cellStyle name="20% - Accent2 2 2 153" xfId="53205"/>
    <cellStyle name="20% - Accent2 2 2 154" xfId="53330"/>
    <cellStyle name="20% - Accent2 2 2 155" xfId="53383"/>
    <cellStyle name="20% - Accent2 2 2 156" xfId="53327"/>
    <cellStyle name="20% - Accent2 2 2 157" xfId="53279"/>
    <cellStyle name="20% - Accent2 2 2 158" xfId="53546"/>
    <cellStyle name="20% - Accent2 2 2 159" xfId="53725"/>
    <cellStyle name="20% - Accent2 2 2 16" xfId="45213"/>
    <cellStyle name="20% - Accent2 2 2 160" xfId="53542"/>
    <cellStyle name="20% - Accent2 2 2 161" xfId="53474"/>
    <cellStyle name="20% - Accent2 2 2 162" xfId="53843"/>
    <cellStyle name="20% - Accent2 2 2 163" xfId="53966"/>
    <cellStyle name="20% - Accent2 2 2 164" xfId="54024"/>
    <cellStyle name="20% - Accent2 2 2 165" xfId="53963"/>
    <cellStyle name="20% - Accent2 2 2 166" xfId="53917"/>
    <cellStyle name="20% - Accent2 2 2 167" xfId="52659"/>
    <cellStyle name="20% - Accent2 2 2 168" xfId="54113"/>
    <cellStyle name="20% - Accent2 2 2 169" xfId="52574"/>
    <cellStyle name="20% - Accent2 2 2 17" xfId="45619"/>
    <cellStyle name="20% - Accent2 2 2 170" xfId="52684"/>
    <cellStyle name="20% - Accent2 2 2 171" xfId="54229"/>
    <cellStyle name="20% - Accent2 2 2 172" xfId="54355"/>
    <cellStyle name="20% - Accent2 2 2 173" xfId="54413"/>
    <cellStyle name="20% - Accent2 2 2 174" xfId="54352"/>
    <cellStyle name="20% - Accent2 2 2 175" xfId="54304"/>
    <cellStyle name="20% - Accent2 2 2 176" xfId="52665"/>
    <cellStyle name="20% - Accent2 2 2 177" xfId="54497"/>
    <cellStyle name="20% - Accent2 2 2 178" xfId="52744"/>
    <cellStyle name="20% - Accent2 2 2 179" xfId="53618"/>
    <cellStyle name="20% - Accent2 2 2 18" xfId="45746"/>
    <cellStyle name="20% - Accent2 2 2 180" xfId="54609"/>
    <cellStyle name="20% - Accent2 2 2 181" xfId="54733"/>
    <cellStyle name="20% - Accent2 2 2 182" xfId="54793"/>
    <cellStyle name="20% - Accent2 2 2 183" xfId="54730"/>
    <cellStyle name="20% - Accent2 2 2 184" xfId="54684"/>
    <cellStyle name="20% - Accent2 2 2 185" xfId="52582"/>
    <cellStyle name="20% - Accent2 2 2 186" xfId="54871"/>
    <cellStyle name="20% - Accent2 2 2 187" xfId="53055"/>
    <cellStyle name="20% - Accent2 2 2 188" xfId="54467"/>
    <cellStyle name="20% - Accent2 2 2 189" xfId="54981"/>
    <cellStyle name="20% - Accent2 2 2 19" xfId="45811"/>
    <cellStyle name="20% - Accent2 2 2 190" xfId="55104"/>
    <cellStyle name="20% - Accent2 2 2 191" xfId="55159"/>
    <cellStyle name="20% - Accent2 2 2 192" xfId="55101"/>
    <cellStyle name="20% - Accent2 2 2 193" xfId="55055"/>
    <cellStyle name="20% - Accent2 2 2 194" xfId="54771"/>
    <cellStyle name="20% - Accent2 2 2 195" xfId="55231"/>
    <cellStyle name="20% - Accent2 2 2 196" xfId="52808"/>
    <cellStyle name="20% - Accent2 2 2 197" xfId="53684"/>
    <cellStyle name="20% - Accent2 2 2 198" xfId="55338"/>
    <cellStyle name="20% - Accent2 2 2 199" xfId="55461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5"/>
    <cellStyle name="20% - Accent2 2 2 2 7" xfId="43977"/>
    <cellStyle name="20% - Accent2 2 2 20" xfId="45743"/>
    <cellStyle name="20% - Accent2 2 2 200" xfId="55516"/>
    <cellStyle name="20% - Accent2 2 2 201" xfId="55458"/>
    <cellStyle name="20% - Accent2 2 2 202" xfId="55412"/>
    <cellStyle name="20% - Accent2 2 2 203" xfId="53557"/>
    <cellStyle name="20% - Accent2 2 2 204" xfId="55586"/>
    <cellStyle name="20% - Accent2 2 2 205" xfId="52824"/>
    <cellStyle name="20% - Accent2 2 2 206" xfId="52651"/>
    <cellStyle name="20% - Accent2 2 2 207" xfId="55693"/>
    <cellStyle name="20% - Accent2 2 2 208" xfId="55816"/>
    <cellStyle name="20% - Accent2 2 2 209" xfId="55869"/>
    <cellStyle name="20% - Accent2 2 2 21" xfId="45694"/>
    <cellStyle name="20% - Accent2 2 2 210" xfId="55813"/>
    <cellStyle name="20% - Accent2 2 2 211" xfId="55767"/>
    <cellStyle name="20% - Accent2 2 2 22" xfId="45974"/>
    <cellStyle name="20% - Accent2 2 2 23" xfId="46153"/>
    <cellStyle name="20% - Accent2 2 2 24" xfId="45970"/>
    <cellStyle name="20% - Accent2 2 2 25" xfId="45902"/>
    <cellStyle name="20% - Accent2 2 2 26" xfId="46271"/>
    <cellStyle name="20% - Accent2 2 2 27" xfId="46394"/>
    <cellStyle name="20% - Accent2 2 2 28" xfId="46452"/>
    <cellStyle name="20% - Accent2 2 2 29" xfId="46391"/>
    <cellStyle name="20% - Accent2 2 2 3" xfId="213"/>
    <cellStyle name="20% - Accent2 2 2 3 2" xfId="214"/>
    <cellStyle name="20% - Accent2 2 2 3 3" xfId="23791"/>
    <cellStyle name="20% - Accent2 2 2 30" xfId="46345"/>
    <cellStyle name="20% - Accent2 2 2 31" xfId="44905"/>
    <cellStyle name="20% - Accent2 2 2 32" xfId="46541"/>
    <cellStyle name="20% - Accent2 2 2 33" xfId="44820"/>
    <cellStyle name="20% - Accent2 2 2 34" xfId="44929"/>
    <cellStyle name="20% - Accent2 2 2 35" xfId="46657"/>
    <cellStyle name="20% - Accent2 2 2 36" xfId="46783"/>
    <cellStyle name="20% - Accent2 2 2 37" xfId="46841"/>
    <cellStyle name="20% - Accent2 2 2 38" xfId="46780"/>
    <cellStyle name="20% - Accent2 2 2 39" xfId="46732"/>
    <cellStyle name="20% - Accent2 2 2 4" xfId="215"/>
    <cellStyle name="20% - Accent2 2 2 40" xfId="44911"/>
    <cellStyle name="20% - Accent2 2 2 41" xfId="46925"/>
    <cellStyle name="20% - Accent2 2 2 42" xfId="44989"/>
    <cellStyle name="20% - Accent2 2 2 43" xfId="46046"/>
    <cellStyle name="20% - Accent2 2 2 44" xfId="47037"/>
    <cellStyle name="20% - Accent2 2 2 45" xfId="47161"/>
    <cellStyle name="20% - Accent2 2 2 46" xfId="47221"/>
    <cellStyle name="20% - Accent2 2 2 47" xfId="47158"/>
    <cellStyle name="20% - Accent2 2 2 48" xfId="47112"/>
    <cellStyle name="20% - Accent2 2 2 49" xfId="44828"/>
    <cellStyle name="20% - Accent2 2 2 5" xfId="19960"/>
    <cellStyle name="20% - Accent2 2 2 5 2" xfId="37314"/>
    <cellStyle name="20% - Accent2 2 2 50" xfId="47299"/>
    <cellStyle name="20% - Accent2 2 2 51" xfId="45405"/>
    <cellStyle name="20% - Accent2 2 2 52" xfId="46895"/>
    <cellStyle name="20% - Accent2 2 2 53" xfId="47409"/>
    <cellStyle name="20% - Accent2 2 2 54" xfId="47532"/>
    <cellStyle name="20% - Accent2 2 2 55" xfId="47587"/>
    <cellStyle name="20% - Accent2 2 2 56" xfId="47529"/>
    <cellStyle name="20% - Accent2 2 2 57" xfId="47483"/>
    <cellStyle name="20% - Accent2 2 2 58" xfId="47199"/>
    <cellStyle name="20% - Accent2 2 2 59" xfId="47659"/>
    <cellStyle name="20% - Accent2 2 2 6" xfId="20730"/>
    <cellStyle name="20% - Accent2 2 2 60" xfId="45053"/>
    <cellStyle name="20% - Accent2 2 2 61" xfId="46112"/>
    <cellStyle name="20% - Accent2 2 2 62" xfId="47766"/>
    <cellStyle name="20% - Accent2 2 2 63" xfId="47889"/>
    <cellStyle name="20% - Accent2 2 2 64" xfId="47944"/>
    <cellStyle name="20% - Accent2 2 2 65" xfId="47886"/>
    <cellStyle name="20% - Accent2 2 2 66" xfId="47840"/>
    <cellStyle name="20% - Accent2 2 2 67" xfId="45985"/>
    <cellStyle name="20% - Accent2 2 2 68" xfId="48014"/>
    <cellStyle name="20% - Accent2 2 2 69" xfId="45069"/>
    <cellStyle name="20% - Accent2 2 2 7" xfId="43524"/>
    <cellStyle name="20% - Accent2 2 2 70" xfId="44897"/>
    <cellStyle name="20% - Accent2 2 2 71" xfId="48121"/>
    <cellStyle name="20% - Accent2 2 2 72" xfId="48244"/>
    <cellStyle name="20% - Accent2 2 2 73" xfId="48297"/>
    <cellStyle name="20% - Accent2 2 2 74" xfId="48241"/>
    <cellStyle name="20% - Accent2 2 2 75" xfId="48195"/>
    <cellStyle name="20% - Accent2 2 2 76" xfId="48411"/>
    <cellStyle name="20% - Accent2 2 2 77" xfId="48701"/>
    <cellStyle name="20% - Accent2 2 2 78" xfId="48811"/>
    <cellStyle name="20% - Accent2 2 2 79" xfId="48698"/>
    <cellStyle name="20% - Accent2 2 2 8" xfId="43976"/>
    <cellStyle name="20% - Accent2 2 2 80" xfId="48612"/>
    <cellStyle name="20% - Accent2 2 2 81" xfId="49400"/>
    <cellStyle name="20% - Accent2 2 2 82" xfId="49529"/>
    <cellStyle name="20% - Accent2 2 2 83" xfId="49395"/>
    <cellStyle name="20% - Accent2 2 2 84" xfId="49340"/>
    <cellStyle name="20% - Accent2 2 2 85" xfId="49642"/>
    <cellStyle name="20% - Accent2 2 2 86" xfId="49767"/>
    <cellStyle name="20% - Accent2 2 2 87" xfId="49821"/>
    <cellStyle name="20% - Accent2 2 2 88" xfId="49764"/>
    <cellStyle name="20% - Accent2 2 2 89" xfId="49716"/>
    <cellStyle name="20% - Accent2 2 2 9" xfId="44473"/>
    <cellStyle name="20% - Accent2 2 2 90" xfId="49984"/>
    <cellStyle name="20% - Accent2 2 2 91" xfId="50163"/>
    <cellStyle name="20% - Accent2 2 2 92" xfId="49980"/>
    <cellStyle name="20% - Accent2 2 2 93" xfId="49912"/>
    <cellStyle name="20% - Accent2 2 2 94" xfId="50281"/>
    <cellStyle name="20% - Accent2 2 2 95" xfId="50404"/>
    <cellStyle name="20% - Accent2 2 2 96" xfId="50462"/>
    <cellStyle name="20% - Accent2 2 2 97" xfId="50401"/>
    <cellStyle name="20% - Accent2 2 2 98" xfId="50355"/>
    <cellStyle name="20% - Accent2 2 2 99" xfId="49075"/>
    <cellStyle name="20% - Accent2 2 2_Brygga Q" xfId="216"/>
    <cellStyle name="20% - Accent2 2 20" xfId="44617"/>
    <cellStyle name="20% - Accent2 2 200" xfId="55025"/>
    <cellStyle name="20% - Accent2 2 201" xfId="55139"/>
    <cellStyle name="20% - Accent2 2 202" xfId="55090"/>
    <cellStyle name="20% - Accent2 2 203" xfId="55080"/>
    <cellStyle name="20% - Accent2 2 204" xfId="53667"/>
    <cellStyle name="20% - Accent2 2 205" xfId="55210"/>
    <cellStyle name="20% - Accent2 2 206" xfId="54151"/>
    <cellStyle name="20% - Accent2 2 207" xfId="52668"/>
    <cellStyle name="20% - Accent2 2 208" xfId="55328"/>
    <cellStyle name="20% - Accent2 2 209" xfId="55382"/>
    <cellStyle name="20% - Accent2 2 21" xfId="44453"/>
    <cellStyle name="20% - Accent2 2 210" xfId="55496"/>
    <cellStyle name="20% - Accent2 2 211" xfId="55447"/>
    <cellStyle name="20% - Accent2 2 212" xfId="55437"/>
    <cellStyle name="20% - Accent2 2 213" xfId="54073"/>
    <cellStyle name="20% - Accent2 2 214" xfId="55565"/>
    <cellStyle name="20% - Accent2 2 215" xfId="53657"/>
    <cellStyle name="20% - Accent2 2 216" xfId="53645"/>
    <cellStyle name="20% - Accent2 2 217" xfId="55683"/>
    <cellStyle name="20% - Accent2 2 218" xfId="55737"/>
    <cellStyle name="20% - Accent2 2 219" xfId="55849"/>
    <cellStyle name="20% - Accent2 2 22" xfId="44440"/>
    <cellStyle name="20% - Accent2 2 220" xfId="55802"/>
    <cellStyle name="20% - Accent2 2 221" xfId="55792"/>
    <cellStyle name="20% - Accent2 2 23" xfId="45154"/>
    <cellStyle name="20% - Accent2 2 24" xfId="45458"/>
    <cellStyle name="20% - Accent2 2 25" xfId="45293"/>
    <cellStyle name="20% - Accent2 2 26" xfId="45283"/>
    <cellStyle name="20% - Accent2 2 27" xfId="45609"/>
    <cellStyle name="20% - Accent2 2 28" xfId="45664"/>
    <cellStyle name="20% - Accent2 2 29" xfId="45791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6"/>
    <cellStyle name="20% - Accent2 2 3 7" xfId="43978"/>
    <cellStyle name="20% - Accent2 2 30" xfId="45732"/>
    <cellStyle name="20% - Accent2 2 31" xfId="45722"/>
    <cellStyle name="20% - Accent2 2 32" xfId="45366"/>
    <cellStyle name="20% - Accent2 2 33" xfId="46131"/>
    <cellStyle name="20% - Accent2 2 34" xfId="45957"/>
    <cellStyle name="20% - Accent2 2 35" xfId="45944"/>
    <cellStyle name="20% - Accent2 2 36" xfId="46261"/>
    <cellStyle name="20% - Accent2 2 37" xfId="46315"/>
    <cellStyle name="20% - Accent2 2 38" xfId="46432"/>
    <cellStyle name="20% - Accent2 2 39" xfId="46380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7"/>
    <cellStyle name="20% - Accent2 2 4 7" xfId="43979"/>
    <cellStyle name="20% - Accent2 2 40" xfId="46370"/>
    <cellStyle name="20% - Accent2 2 41" xfId="44797"/>
    <cellStyle name="20% - Accent2 2 42" xfId="46520"/>
    <cellStyle name="20% - Accent2 2 43" xfId="44964"/>
    <cellStyle name="20% - Accent2 2 44" xfId="44962"/>
    <cellStyle name="20% - Accent2 2 45" xfId="46647"/>
    <cellStyle name="20% - Accent2 2 46" xfId="46701"/>
    <cellStyle name="20% - Accent2 2 47" xfId="46821"/>
    <cellStyle name="20% - Accent2 2 48" xfId="46769"/>
    <cellStyle name="20% - Accent2 2 49" xfId="46759"/>
    <cellStyle name="20% - Accent2 2 5" xfId="221"/>
    <cellStyle name="20% - Accent2 2 50" xfId="45032"/>
    <cellStyle name="20% - Accent2 2 51" xfId="46903"/>
    <cellStyle name="20% - Accent2 2 52" xfId="44865"/>
    <cellStyle name="20% - Accent2 2 53" xfId="44990"/>
    <cellStyle name="20% - Accent2 2 54" xfId="47027"/>
    <cellStyle name="20% - Accent2 2 55" xfId="47082"/>
    <cellStyle name="20% - Accent2 2 56" xfId="47201"/>
    <cellStyle name="20% - Accent2 2 57" xfId="47147"/>
    <cellStyle name="20% - Accent2 2 58" xfId="47137"/>
    <cellStyle name="20% - Accent2 2 59" xfId="44837"/>
    <cellStyle name="20% - Accent2 2 6" xfId="222"/>
    <cellStyle name="20% - Accent2 2 6 2" xfId="23796"/>
    <cellStyle name="20% - Accent2 2 6 3" xfId="55934"/>
    <cellStyle name="20% - Accent2 2 60" xfId="47277"/>
    <cellStyle name="20% - Accent2 2 61" xfId="46122"/>
    <cellStyle name="20% - Accent2 2 62" xfId="44875"/>
    <cellStyle name="20% - Accent2 2 63" xfId="47399"/>
    <cellStyle name="20% - Accent2 2 64" xfId="47453"/>
    <cellStyle name="20% - Accent2 2 65" xfId="47567"/>
    <cellStyle name="20% - Accent2 2 66" xfId="47518"/>
    <cellStyle name="20% - Accent2 2 67" xfId="47508"/>
    <cellStyle name="20% - Accent2 2 68" xfId="46095"/>
    <cellStyle name="20% - Accent2 2 69" xfId="47638"/>
    <cellStyle name="20% - Accent2 2 7" xfId="223"/>
    <cellStyle name="20% - Accent2 2 7 2" xfId="4647"/>
    <cellStyle name="20% - Accent2 2 70" xfId="46579"/>
    <cellStyle name="20% - Accent2 2 71" xfId="44914"/>
    <cellStyle name="20% - Accent2 2 72" xfId="47756"/>
    <cellStyle name="20% - Accent2 2 73" xfId="47810"/>
    <cellStyle name="20% - Accent2 2 74" xfId="47924"/>
    <cellStyle name="20% - Accent2 2 75" xfId="47875"/>
    <cellStyle name="20% - Accent2 2 76" xfId="47865"/>
    <cellStyle name="20% - Accent2 2 77" xfId="46501"/>
    <cellStyle name="20% - Accent2 2 78" xfId="47993"/>
    <cellStyle name="20% - Accent2 2 79" xfId="46085"/>
    <cellStyle name="20% - Accent2 2 8" xfId="15798"/>
    <cellStyle name="20% - Accent2 2 8 2" xfId="34934"/>
    <cellStyle name="20% - Accent2 2 80" xfId="46073"/>
    <cellStyle name="20% - Accent2 2 81" xfId="48111"/>
    <cellStyle name="20% - Accent2 2 82" xfId="48165"/>
    <cellStyle name="20% - Accent2 2 83" xfId="48277"/>
    <cellStyle name="20% - Accent2 2 84" xfId="48230"/>
    <cellStyle name="20% - Accent2 2 85" xfId="48220"/>
    <cellStyle name="20% - Accent2 2 86" xfId="48371"/>
    <cellStyle name="20% - Accent2 2 87" xfId="48554"/>
    <cellStyle name="20% - Accent2 2 88" xfId="48789"/>
    <cellStyle name="20% - Accent2 2 89" xfId="48687"/>
    <cellStyle name="20% - Accent2 2 9" xfId="16057"/>
    <cellStyle name="20% - Accent2 2 9 2" xfId="35184"/>
    <cellStyle name="20% - Accent2 2 90" xfId="48674"/>
    <cellStyle name="20% - Accent2 2 91" xfId="49299"/>
    <cellStyle name="20% - Accent2 2 92" xfId="49507"/>
    <cellStyle name="20% - Accent2 2 93" xfId="49383"/>
    <cellStyle name="20% - Accent2 2 94" xfId="49373"/>
    <cellStyle name="20% - Accent2 2 95" xfId="49632"/>
    <cellStyle name="20% - Accent2 2 96" xfId="49686"/>
    <cellStyle name="20% - Accent2 2 97" xfId="49801"/>
    <cellStyle name="20% - Accent2 2 98" xfId="49753"/>
    <cellStyle name="20% - Accent2 2 99" xfId="49743"/>
    <cellStyle name="20% - Accent2 2_Accounts" xfId="224"/>
    <cellStyle name="20% - Accent2 3" xfId="225"/>
    <cellStyle name="20% - Accent2 3 10" xfId="38567"/>
    <cellStyle name="20% - Accent2 3 11" xfId="43445"/>
    <cellStyle name="20% - Accent2 3 12" xfId="43889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8"/>
    <cellStyle name="20% - Accent2 3 2 7" xfId="43980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2"/>
    <cellStyle name="20% - Accent2 5" xfId="232"/>
    <cellStyle name="20% - Accent2 5 2" xfId="4504"/>
    <cellStyle name="20% - Accent2 5 3" xfId="45242"/>
    <cellStyle name="20% - Accent2 6" xfId="15789"/>
    <cellStyle name="20% - Accent2 6 2" xfId="34925"/>
    <cellStyle name="20% - Accent2 6 3" xfId="45426"/>
    <cellStyle name="20% - Accent2 7" xfId="16094"/>
    <cellStyle name="20% - Accent2 7 2" xfId="35220"/>
    <cellStyle name="20% - Accent2 7 3" xfId="45779"/>
    <cellStyle name="20% - Accent2 8" xfId="19609"/>
    <cellStyle name="20% - Accent2 8 2" xfId="36967"/>
    <cellStyle name="20% - Accent2 9" xfId="23787"/>
    <cellStyle name="20% - Accent3" xfId="43363" builtinId="38" customBuiltin="1"/>
    <cellStyle name="20% - Accent3 10" xfId="15791"/>
    <cellStyle name="20% - Accent3 10 10" xfId="48331"/>
    <cellStyle name="20% - Accent3 10 11" xfId="49855"/>
    <cellStyle name="20% - Accent3 10 12" xfId="50496"/>
    <cellStyle name="20% - Accent3 10 13" xfId="50885"/>
    <cellStyle name="20% - Accent3 10 14" xfId="51265"/>
    <cellStyle name="20% - Accent3 10 15" xfId="51631"/>
    <cellStyle name="20% - Accent3 10 16" xfId="51988"/>
    <cellStyle name="20% - Accent3 10 17" xfId="52341"/>
    <cellStyle name="20% - Accent3 10 18" xfId="53417"/>
    <cellStyle name="20% - Accent3 10 19" xfId="54058"/>
    <cellStyle name="20% - Accent3 10 2" xfId="34927"/>
    <cellStyle name="20% - Accent3 10 20" xfId="54447"/>
    <cellStyle name="20% - Accent3 10 21" xfId="54827"/>
    <cellStyle name="20% - Accent3 10 22" xfId="55193"/>
    <cellStyle name="20% - Accent3 10 23" xfId="55550"/>
    <cellStyle name="20% - Accent3 10 24" xfId="55903"/>
    <cellStyle name="20% - Accent3 10 3" xfId="45530"/>
    <cellStyle name="20% - Accent3 10 4" xfId="45845"/>
    <cellStyle name="20% - Accent3 10 5" xfId="46486"/>
    <cellStyle name="20% - Accent3 10 6" xfId="46875"/>
    <cellStyle name="20% - Accent3 10 7" xfId="47255"/>
    <cellStyle name="20% - Accent3 10 8" xfId="47621"/>
    <cellStyle name="20% - Accent3 10 9" xfId="47978"/>
    <cellStyle name="20% - Accent3 11" xfId="23801"/>
    <cellStyle name="20% - Accent3 11 10" xfId="49990"/>
    <cellStyle name="20% - Accent3 11 11" xfId="48968"/>
    <cellStyle name="20% - Accent3 11 12" xfId="49157"/>
    <cellStyle name="20% - Accent3 11 13" xfId="49048"/>
    <cellStyle name="20% - Accent3 11 14" xfId="50038"/>
    <cellStyle name="20% - Accent3 11 15" xfId="50440"/>
    <cellStyle name="20% - Accent3 11 16" xfId="52979"/>
    <cellStyle name="20% - Accent3 11 17" xfId="53552"/>
    <cellStyle name="20% - Accent3 11 18" xfId="52552"/>
    <cellStyle name="20% - Accent3 11 19" xfId="52742"/>
    <cellStyle name="20% - Accent3 11 2" xfId="45322"/>
    <cellStyle name="20% - Accent3 11 20" xfId="52632"/>
    <cellStyle name="20% - Accent3 11 21" xfId="53600"/>
    <cellStyle name="20% - Accent3 11 22" xfId="54002"/>
    <cellStyle name="20% - Accent3 11 3" xfId="45980"/>
    <cellStyle name="20% - Accent3 11 4" xfId="44798"/>
    <cellStyle name="20% - Accent3 11 5" xfId="44987"/>
    <cellStyle name="20% - Accent3 11 6" xfId="44878"/>
    <cellStyle name="20% - Accent3 11 7" xfId="46028"/>
    <cellStyle name="20% - Accent3 11 8" xfId="46430"/>
    <cellStyle name="20% - Accent3 11 9" xfId="49405"/>
    <cellStyle name="20% - Accent3 12" xfId="20736"/>
    <cellStyle name="20% - Accent3 12 10" xfId="50213"/>
    <cellStyle name="20% - Accent3 12 11" xfId="50599"/>
    <cellStyle name="20% - Accent3 12 12" xfId="50981"/>
    <cellStyle name="20% - Accent3 12 13" xfId="51353"/>
    <cellStyle name="20% - Accent3 12 14" xfId="51710"/>
    <cellStyle name="20% - Accent3 12 15" xfId="52065"/>
    <cellStyle name="20% - Accent3 12 16" xfId="53139"/>
    <cellStyle name="20% - Accent3 12 17" xfId="53775"/>
    <cellStyle name="20% - Accent3 12 18" xfId="54161"/>
    <cellStyle name="20% - Accent3 12 19" xfId="54543"/>
    <cellStyle name="20% - Accent3 12 2" xfId="45551"/>
    <cellStyle name="20% - Accent3 12 20" xfId="54915"/>
    <cellStyle name="20% - Accent3 12 21" xfId="55272"/>
    <cellStyle name="20% - Accent3 12 22" xfId="55627"/>
    <cellStyle name="20% - Accent3 12 3" xfId="46203"/>
    <cellStyle name="20% - Accent3 12 4" xfId="46589"/>
    <cellStyle name="20% - Accent3 12 5" xfId="46971"/>
    <cellStyle name="20% - Accent3 12 6" xfId="47343"/>
    <cellStyle name="20% - Accent3 12 7" xfId="47700"/>
    <cellStyle name="20% - Accent3 12 8" xfId="48055"/>
    <cellStyle name="20% - Accent3 12 9" xfId="49574"/>
    <cellStyle name="20% - Accent3 13" xfId="38025"/>
    <cellStyle name="20% - Accent3 13 10" xfId="49442"/>
    <cellStyle name="20% - Accent3 13 11" xfId="49189"/>
    <cellStyle name="20% - Accent3 13 12" xfId="49050"/>
    <cellStyle name="20% - Accent3 13 13" xfId="48921"/>
    <cellStyle name="20% - Accent3 13 14" xfId="49447"/>
    <cellStyle name="20% - Accent3 13 15" xfId="49977"/>
    <cellStyle name="20% - Accent3 13 16" xfId="52879"/>
    <cellStyle name="20% - Accent3 13 17" xfId="53015"/>
    <cellStyle name="20% - Accent3 13 18" xfId="52774"/>
    <cellStyle name="20% - Accent3 13 19" xfId="52634"/>
    <cellStyle name="20% - Accent3 13 2" xfId="45155"/>
    <cellStyle name="20% - Accent3 13 20" xfId="52505"/>
    <cellStyle name="20% - Accent3 13 21" xfId="53020"/>
    <cellStyle name="20% - Accent3 13 22" xfId="53539"/>
    <cellStyle name="20% - Accent3 13 3" xfId="45365"/>
    <cellStyle name="20% - Accent3 13 4" xfId="45019"/>
    <cellStyle name="20% - Accent3 13 5" xfId="44880"/>
    <cellStyle name="20% - Accent3 13 6" xfId="44751"/>
    <cellStyle name="20% - Accent3 13 7" xfId="45370"/>
    <cellStyle name="20% - Accent3 13 8" xfId="45967"/>
    <cellStyle name="20% - Accent3 13 9" xfId="49300"/>
    <cellStyle name="20% - Accent3 14" xfId="38202"/>
    <cellStyle name="20% - Accent3 14 10" xfId="50233"/>
    <cellStyle name="20% - Accent3 14 11" xfId="50619"/>
    <cellStyle name="20% - Accent3 14 12" xfId="50999"/>
    <cellStyle name="20% - Accent3 14 13" xfId="51371"/>
    <cellStyle name="20% - Accent3 14 14" xfId="51728"/>
    <cellStyle name="20% - Accent3 14 15" xfId="52083"/>
    <cellStyle name="20% - Accent3 14 16" xfId="53157"/>
    <cellStyle name="20% - Accent3 14 17" xfId="53795"/>
    <cellStyle name="20% - Accent3 14 18" xfId="54181"/>
    <cellStyle name="20% - Accent3 14 19" xfId="54561"/>
    <cellStyle name="20% - Accent3 14 2" xfId="45572"/>
    <cellStyle name="20% - Accent3 14 20" xfId="54933"/>
    <cellStyle name="20% - Accent3 14 21" xfId="55290"/>
    <cellStyle name="20% - Accent3 14 22" xfId="55645"/>
    <cellStyle name="20% - Accent3 14 3" xfId="46223"/>
    <cellStyle name="20% - Accent3 14 4" xfId="46609"/>
    <cellStyle name="20% - Accent3 14 5" xfId="46989"/>
    <cellStyle name="20% - Accent3 14 6" xfId="47361"/>
    <cellStyle name="20% - Accent3 14 7" xfId="47718"/>
    <cellStyle name="20% - Accent3 14 8" xfId="48073"/>
    <cellStyle name="20% - Accent3 14 9" xfId="49593"/>
    <cellStyle name="20% - Accent3 15" xfId="38337"/>
    <cellStyle name="20% - Accent3 16" xfId="38483"/>
    <cellStyle name="20% - Accent3 17" xfId="43347"/>
    <cellStyle name="20% - Accent3 18" xfId="44316"/>
    <cellStyle name="20% - Accent3 19" xfId="44407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5"/>
    <cellStyle name="20% - Accent3 2 18" xfId="43899"/>
    <cellStyle name="20% - Accent3 2 19" xfId="45611"/>
    <cellStyle name="20% - Accent3 2 2" xfId="234"/>
    <cellStyle name="20% - Accent3 2 2 10" xfId="43981"/>
    <cellStyle name="20% - Accent3 2 2 11" xfId="45620"/>
    <cellStyle name="20% - Accent3 2 2 12" xfId="46272"/>
    <cellStyle name="20% - Accent3 2 2 13" xfId="46658"/>
    <cellStyle name="20% - Accent3 2 2 14" xfId="47038"/>
    <cellStyle name="20% - Accent3 2 2 15" xfId="47410"/>
    <cellStyle name="20% - Accent3 2 2 16" xfId="47767"/>
    <cellStyle name="20% - Accent3 2 2 17" xfId="48122"/>
    <cellStyle name="20% - Accent3 2 2 18" xfId="49643"/>
    <cellStyle name="20% - Accent3 2 2 19" xfId="50282"/>
    <cellStyle name="20% - Accent3 2 2 2" xfId="235"/>
    <cellStyle name="20% - Accent3 2 2 2 10" xfId="46273"/>
    <cellStyle name="20% - Accent3 2 2 2 11" xfId="46659"/>
    <cellStyle name="20% - Accent3 2 2 2 12" xfId="47039"/>
    <cellStyle name="20% - Accent3 2 2 2 13" xfId="47411"/>
    <cellStyle name="20% - Accent3 2 2 2 14" xfId="47768"/>
    <cellStyle name="20% - Accent3 2 2 2 15" xfId="48123"/>
    <cellStyle name="20% - Accent3 2 2 2 16" xfId="49644"/>
    <cellStyle name="20% - Accent3 2 2 2 17" xfId="50283"/>
    <cellStyle name="20% - Accent3 2 2 2 18" xfId="50669"/>
    <cellStyle name="20% - Accent3 2 2 2 19" xfId="51049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1"/>
    <cellStyle name="20% - Accent3 2 2 2 21" xfId="51778"/>
    <cellStyle name="20% - Accent3 2 2 2 22" xfId="52133"/>
    <cellStyle name="20% - Accent3 2 2 2 23" xfId="53207"/>
    <cellStyle name="20% - Accent3 2 2 2 24" xfId="53845"/>
    <cellStyle name="20% - Accent3 2 2 2 25" xfId="54231"/>
    <cellStyle name="20% - Accent3 2 2 2 26" xfId="54611"/>
    <cellStyle name="20% - Accent3 2 2 2 27" xfId="54983"/>
    <cellStyle name="20% - Accent3 2 2 2 28" xfId="55340"/>
    <cellStyle name="20% - Accent3 2 2 2 29" xfId="55695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30"/>
    <cellStyle name="20% - Accent3 2 2 2 8" xfId="43982"/>
    <cellStyle name="20% - Accent3 2 2 2 9" xfId="45621"/>
    <cellStyle name="20% - Accent3 2 2 20" xfId="50668"/>
    <cellStyle name="20% - Accent3 2 2 21" xfId="51048"/>
    <cellStyle name="20% - Accent3 2 2 22" xfId="51420"/>
    <cellStyle name="20% - Accent3 2 2 23" xfId="51777"/>
    <cellStyle name="20% - Accent3 2 2 24" xfId="52132"/>
    <cellStyle name="20% - Accent3 2 2 25" xfId="53206"/>
    <cellStyle name="20% - Accent3 2 2 26" xfId="53844"/>
    <cellStyle name="20% - Accent3 2 2 27" xfId="54230"/>
    <cellStyle name="20% - Accent3 2 2 28" xfId="54610"/>
    <cellStyle name="20% - Accent3 2 2 29" xfId="54982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9"/>
    <cellStyle name="20% - Accent3 2 2 31" xfId="55694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9"/>
    <cellStyle name="20% - Accent3 2 2_Brygga Q" xfId="240"/>
    <cellStyle name="20% - Accent3 2 20" xfId="46263"/>
    <cellStyle name="20% - Accent3 2 21" xfId="46649"/>
    <cellStyle name="20% - Accent3 2 22" xfId="47029"/>
    <cellStyle name="20% - Accent3 2 23" xfId="47401"/>
    <cellStyle name="20% - Accent3 2 24" xfId="47758"/>
    <cellStyle name="20% - Accent3 2 25" xfId="48113"/>
    <cellStyle name="20% - Accent3 2 26" xfId="49634"/>
    <cellStyle name="20% - Accent3 2 27" xfId="50273"/>
    <cellStyle name="20% - Accent3 2 28" xfId="50659"/>
    <cellStyle name="20% - Accent3 2 29" xfId="51039"/>
    <cellStyle name="20% - Accent3 2 3" xfId="241"/>
    <cellStyle name="20% - Accent3 2 3 10" xfId="46274"/>
    <cellStyle name="20% - Accent3 2 3 11" xfId="46660"/>
    <cellStyle name="20% - Accent3 2 3 12" xfId="47040"/>
    <cellStyle name="20% - Accent3 2 3 13" xfId="47412"/>
    <cellStyle name="20% - Accent3 2 3 14" xfId="47769"/>
    <cellStyle name="20% - Accent3 2 3 15" xfId="48124"/>
    <cellStyle name="20% - Accent3 2 3 16" xfId="49645"/>
    <cellStyle name="20% - Accent3 2 3 17" xfId="50284"/>
    <cellStyle name="20% - Accent3 2 3 18" xfId="50670"/>
    <cellStyle name="20% - Accent3 2 3 19" xfId="51050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2"/>
    <cellStyle name="20% - Accent3 2 3 21" xfId="51779"/>
    <cellStyle name="20% - Accent3 2 3 22" xfId="52134"/>
    <cellStyle name="20% - Accent3 2 3 23" xfId="53208"/>
    <cellStyle name="20% - Accent3 2 3 24" xfId="53846"/>
    <cellStyle name="20% - Accent3 2 3 25" xfId="54232"/>
    <cellStyle name="20% - Accent3 2 3 26" xfId="54612"/>
    <cellStyle name="20% - Accent3 2 3 27" xfId="54984"/>
    <cellStyle name="20% - Accent3 2 3 28" xfId="55341"/>
    <cellStyle name="20% - Accent3 2 3 29" xfId="55696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1"/>
    <cellStyle name="20% - Accent3 2 3 8" xfId="43983"/>
    <cellStyle name="20% - Accent3 2 3 9" xfId="45622"/>
    <cellStyle name="20% - Accent3 2 30" xfId="51411"/>
    <cellStyle name="20% - Accent3 2 31" xfId="51768"/>
    <cellStyle name="20% - Accent3 2 32" xfId="52123"/>
    <cellStyle name="20% - Accent3 2 33" xfId="53197"/>
    <cellStyle name="20% - Accent3 2 34" xfId="53835"/>
    <cellStyle name="20% - Accent3 2 35" xfId="54221"/>
    <cellStyle name="20% - Accent3 2 36" xfId="54601"/>
    <cellStyle name="20% - Accent3 2 37" xfId="54973"/>
    <cellStyle name="20% - Accent3 2 38" xfId="55330"/>
    <cellStyle name="20% - Accent3 2 39" xfId="55685"/>
    <cellStyle name="20% - Accent3 2 4" xfId="243"/>
    <cellStyle name="20% - Accent3 2 4 10" xfId="46275"/>
    <cellStyle name="20% - Accent3 2 4 11" xfId="46661"/>
    <cellStyle name="20% - Accent3 2 4 12" xfId="47041"/>
    <cellStyle name="20% - Accent3 2 4 13" xfId="47413"/>
    <cellStyle name="20% - Accent3 2 4 14" xfId="47770"/>
    <cellStyle name="20% - Accent3 2 4 15" xfId="48125"/>
    <cellStyle name="20% - Accent3 2 4 16" xfId="49646"/>
    <cellStyle name="20% - Accent3 2 4 17" xfId="50285"/>
    <cellStyle name="20% - Accent3 2 4 18" xfId="50671"/>
    <cellStyle name="20% - Accent3 2 4 19" xfId="51051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3"/>
    <cellStyle name="20% - Accent3 2 4 21" xfId="51780"/>
    <cellStyle name="20% - Accent3 2 4 22" xfId="52135"/>
    <cellStyle name="20% - Accent3 2 4 23" xfId="53209"/>
    <cellStyle name="20% - Accent3 2 4 24" xfId="53847"/>
    <cellStyle name="20% - Accent3 2 4 25" xfId="54233"/>
    <cellStyle name="20% - Accent3 2 4 26" xfId="54613"/>
    <cellStyle name="20% - Accent3 2 4 27" xfId="54985"/>
    <cellStyle name="20% - Accent3 2 4 28" xfId="55342"/>
    <cellStyle name="20% - Accent3 2 4 29" xfId="55697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2"/>
    <cellStyle name="20% - Accent3 2 4 8" xfId="43984"/>
    <cellStyle name="20% - Accent3 2 4 9" xfId="45623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5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1"/>
    <cellStyle name="20% - Accent3 21" xfId="44362"/>
    <cellStyle name="20% - Accent3 22" xfId="44669"/>
    <cellStyle name="20% - Accent3 23" xfId="44383"/>
    <cellStyle name="20% - Accent3 24" xfId="44692"/>
    <cellStyle name="20% - Accent3 25" xfId="44484"/>
    <cellStyle name="20% - Accent3 26" xfId="44713"/>
    <cellStyle name="20% - Accent3 27" xfId="44331"/>
    <cellStyle name="20% - Accent3 28" xfId="44734"/>
    <cellStyle name="20% - Accent3 29" xfId="48642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6"/>
    <cellStyle name="20% - Accent3 3 15" xfId="43891"/>
    <cellStyle name="20% - Accent3 3 2" xfId="250"/>
    <cellStyle name="20% - Accent3 3 2 10" xfId="43985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3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4"/>
    <cellStyle name="20% - Accent3 31" xfId="48584"/>
    <cellStyle name="20% - Accent3 32" xfId="48839"/>
    <cellStyle name="20% - Accent3 33" xfId="48607"/>
    <cellStyle name="20% - Accent3 34" xfId="48862"/>
    <cellStyle name="20% - Accent3 35" xfId="48713"/>
    <cellStyle name="20% - Accent3 36" xfId="48883"/>
    <cellStyle name="20% - Accent3 37" xfId="48555"/>
    <cellStyle name="20% - Accent3 38" xfId="48904"/>
    <cellStyle name="20% - Accent3 39" xfId="48468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6"/>
    <cellStyle name="20% - Accent3 40" xfId="52356"/>
    <cellStyle name="20% - Accent3 41" xfId="48384"/>
    <cellStyle name="20% - Accent3 42" xfId="52423"/>
    <cellStyle name="20% - Accent3 43" xfId="48410"/>
    <cellStyle name="20% - Accent3 44" xfId="52446"/>
    <cellStyle name="20% - Accent3 45" xfId="49555"/>
    <cellStyle name="20% - Accent3 46" xfId="52467"/>
    <cellStyle name="20% - Accent3 47" xfId="48547"/>
    <cellStyle name="20% - Accent3 48" xfId="52488"/>
    <cellStyle name="20% - Accent3 5" xfId="269"/>
    <cellStyle name="20% - Accent3 5 10" xfId="21880"/>
    <cellStyle name="20% - Accent3 5 11" xfId="45246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7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5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7"/>
    <cellStyle name="20% - Accent3 9" xfId="11403"/>
    <cellStyle name="20% - Accent3 9 2" xfId="32192"/>
    <cellStyle name="20% - Accent3 9 3" xfId="45208"/>
    <cellStyle name="20% - Accent4" xfId="43364" builtinId="42" customBuiltin="1"/>
    <cellStyle name="20% - Accent4 10" xfId="15793"/>
    <cellStyle name="20% - Accent4 10 10" xfId="48332"/>
    <cellStyle name="20% - Accent4 10 11" xfId="49856"/>
    <cellStyle name="20% - Accent4 10 12" xfId="50497"/>
    <cellStyle name="20% - Accent4 10 13" xfId="50886"/>
    <cellStyle name="20% - Accent4 10 14" xfId="51266"/>
    <cellStyle name="20% - Accent4 10 15" xfId="51632"/>
    <cellStyle name="20% - Accent4 10 16" xfId="51989"/>
    <cellStyle name="20% - Accent4 10 17" xfId="52342"/>
    <cellStyle name="20% - Accent4 10 18" xfId="53418"/>
    <cellStyle name="20% - Accent4 10 19" xfId="54059"/>
    <cellStyle name="20% - Accent4 10 2" xfId="34929"/>
    <cellStyle name="20% - Accent4 10 20" xfId="54448"/>
    <cellStyle name="20% - Accent4 10 21" xfId="54828"/>
    <cellStyle name="20% - Accent4 10 22" xfId="55194"/>
    <cellStyle name="20% - Accent4 10 23" xfId="55551"/>
    <cellStyle name="20% - Accent4 10 24" xfId="55904"/>
    <cellStyle name="20% - Accent4 10 3" xfId="45531"/>
    <cellStyle name="20% - Accent4 10 4" xfId="45846"/>
    <cellStyle name="20% - Accent4 10 5" xfId="46487"/>
    <cellStyle name="20% - Accent4 10 6" xfId="46876"/>
    <cellStyle name="20% - Accent4 10 7" xfId="47256"/>
    <cellStyle name="20% - Accent4 10 8" xfId="47622"/>
    <cellStyle name="20% - Accent4 10 9" xfId="47979"/>
    <cellStyle name="20% - Accent4 11" xfId="23843"/>
    <cellStyle name="20% - Accent4 11 10" xfId="49989"/>
    <cellStyle name="20% - Accent4 11 11" xfId="49264"/>
    <cellStyle name="20% - Accent4 11 12" xfId="50061"/>
    <cellStyle name="20% - Accent4 11 13" xfId="50046"/>
    <cellStyle name="20% - Accent4 11 14" xfId="49345"/>
    <cellStyle name="20% - Accent4 11 15" xfId="48963"/>
    <cellStyle name="20% - Accent4 11 16" xfId="52978"/>
    <cellStyle name="20% - Accent4 11 17" xfId="53551"/>
    <cellStyle name="20% - Accent4 11 18" xfId="52849"/>
    <cellStyle name="20% - Accent4 11 19" xfId="53623"/>
    <cellStyle name="20% - Accent4 11 2" xfId="45321"/>
    <cellStyle name="20% - Accent4 11 20" xfId="53608"/>
    <cellStyle name="20% - Accent4 11 21" xfId="52922"/>
    <cellStyle name="20% - Accent4 11 22" xfId="52547"/>
    <cellStyle name="20% - Accent4 11 3" xfId="45979"/>
    <cellStyle name="20% - Accent4 11 4" xfId="45094"/>
    <cellStyle name="20% - Accent4 11 5" xfId="46051"/>
    <cellStyle name="20% - Accent4 11 6" xfId="46036"/>
    <cellStyle name="20% - Accent4 11 7" xfId="45218"/>
    <cellStyle name="20% - Accent4 11 8" xfId="44793"/>
    <cellStyle name="20% - Accent4 11 9" xfId="49404"/>
    <cellStyle name="20% - Accent4 12" xfId="20744"/>
    <cellStyle name="20% - Accent4 12 10" xfId="50214"/>
    <cellStyle name="20% - Accent4 12 11" xfId="50600"/>
    <cellStyle name="20% - Accent4 12 12" xfId="50982"/>
    <cellStyle name="20% - Accent4 12 13" xfId="51354"/>
    <cellStyle name="20% - Accent4 12 14" xfId="51711"/>
    <cellStyle name="20% - Accent4 12 15" xfId="52066"/>
    <cellStyle name="20% - Accent4 12 16" xfId="53140"/>
    <cellStyle name="20% - Accent4 12 17" xfId="53776"/>
    <cellStyle name="20% - Accent4 12 18" xfId="54162"/>
    <cellStyle name="20% - Accent4 12 19" xfId="54544"/>
    <cellStyle name="20% - Accent4 12 2" xfId="45552"/>
    <cellStyle name="20% - Accent4 12 20" xfId="54916"/>
    <cellStyle name="20% - Accent4 12 21" xfId="55273"/>
    <cellStyle name="20% - Accent4 12 22" xfId="55628"/>
    <cellStyle name="20% - Accent4 12 3" xfId="46204"/>
    <cellStyle name="20% - Accent4 12 4" xfId="46590"/>
    <cellStyle name="20% - Accent4 12 5" xfId="46972"/>
    <cellStyle name="20% - Accent4 12 6" xfId="47344"/>
    <cellStyle name="20% - Accent4 12 7" xfId="47701"/>
    <cellStyle name="20% - Accent4 12 8" xfId="48056"/>
    <cellStyle name="20% - Accent4 12 9" xfId="49575"/>
    <cellStyle name="20% - Accent4 13" xfId="38027"/>
    <cellStyle name="20% - Accent4 13 10" xfId="49904"/>
    <cellStyle name="20% - Accent4 13 11" xfId="49457"/>
    <cellStyle name="20% - Accent4 13 12" xfId="49994"/>
    <cellStyle name="20% - Accent4 13 13" xfId="49214"/>
    <cellStyle name="20% - Accent4 13 14" xfId="49501"/>
    <cellStyle name="20% - Accent4 13 15" xfId="48992"/>
    <cellStyle name="20% - Accent4 13 16" xfId="52913"/>
    <cellStyle name="20% - Accent4 13 17" xfId="53466"/>
    <cellStyle name="20% - Accent4 13 18" xfId="53030"/>
    <cellStyle name="20% - Accent4 13 19" xfId="53556"/>
    <cellStyle name="20% - Accent4 13 2" xfId="45203"/>
    <cellStyle name="20% - Accent4 13 20" xfId="52799"/>
    <cellStyle name="20% - Accent4 13 21" xfId="53074"/>
    <cellStyle name="20% - Accent4 13 22" xfId="52576"/>
    <cellStyle name="20% - Accent4 13 3" xfId="45894"/>
    <cellStyle name="20% - Accent4 13 4" xfId="45380"/>
    <cellStyle name="20% - Accent4 13 5" xfId="45984"/>
    <cellStyle name="20% - Accent4 13 6" xfId="45044"/>
    <cellStyle name="20% - Accent4 13 7" xfId="45424"/>
    <cellStyle name="20% - Accent4 13 8" xfId="44822"/>
    <cellStyle name="20% - Accent4 13 9" xfId="49336"/>
    <cellStyle name="20% - Accent4 14" xfId="38204"/>
    <cellStyle name="20% - Accent4 14 10" xfId="50234"/>
    <cellStyle name="20% - Accent4 14 11" xfId="50620"/>
    <cellStyle name="20% - Accent4 14 12" xfId="51000"/>
    <cellStyle name="20% - Accent4 14 13" xfId="51372"/>
    <cellStyle name="20% - Accent4 14 14" xfId="51729"/>
    <cellStyle name="20% - Accent4 14 15" xfId="52084"/>
    <cellStyle name="20% - Accent4 14 16" xfId="53158"/>
    <cellStyle name="20% - Accent4 14 17" xfId="53796"/>
    <cellStyle name="20% - Accent4 14 18" xfId="54182"/>
    <cellStyle name="20% - Accent4 14 19" xfId="54562"/>
    <cellStyle name="20% - Accent4 14 2" xfId="45573"/>
    <cellStyle name="20% - Accent4 14 20" xfId="54934"/>
    <cellStyle name="20% - Accent4 14 21" xfId="55291"/>
    <cellStyle name="20% - Accent4 14 22" xfId="55646"/>
    <cellStyle name="20% - Accent4 14 3" xfId="46224"/>
    <cellStyle name="20% - Accent4 14 4" xfId="46610"/>
    <cellStyle name="20% - Accent4 14 5" xfId="46990"/>
    <cellStyle name="20% - Accent4 14 6" xfId="47362"/>
    <cellStyle name="20% - Accent4 14 7" xfId="47719"/>
    <cellStyle name="20% - Accent4 14 8" xfId="48074"/>
    <cellStyle name="20% - Accent4 14 9" xfId="49594"/>
    <cellStyle name="20% - Accent4 15" xfId="38339"/>
    <cellStyle name="20% - Accent4 16" xfId="38485"/>
    <cellStyle name="20% - Accent4 17" xfId="43349"/>
    <cellStyle name="20% - Accent4 18" xfId="44318"/>
    <cellStyle name="20% - Accent4 19" xfId="44409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7"/>
    <cellStyle name="20% - Accent4 2 18" xfId="43901"/>
    <cellStyle name="20% - Accent4 2 19" xfId="45613"/>
    <cellStyle name="20% - Accent4 2 2" xfId="282"/>
    <cellStyle name="20% - Accent4 2 2 10" xfId="43986"/>
    <cellStyle name="20% - Accent4 2 2 11" xfId="45624"/>
    <cellStyle name="20% - Accent4 2 2 12" xfId="46276"/>
    <cellStyle name="20% - Accent4 2 2 13" xfId="46662"/>
    <cellStyle name="20% - Accent4 2 2 14" xfId="47042"/>
    <cellStyle name="20% - Accent4 2 2 15" xfId="47414"/>
    <cellStyle name="20% - Accent4 2 2 16" xfId="47771"/>
    <cellStyle name="20% - Accent4 2 2 17" xfId="48126"/>
    <cellStyle name="20% - Accent4 2 2 18" xfId="49647"/>
    <cellStyle name="20% - Accent4 2 2 19" xfId="50286"/>
    <cellStyle name="20% - Accent4 2 2 2" xfId="283"/>
    <cellStyle name="20% - Accent4 2 2 2 10" xfId="46277"/>
    <cellStyle name="20% - Accent4 2 2 2 11" xfId="46663"/>
    <cellStyle name="20% - Accent4 2 2 2 12" xfId="47043"/>
    <cellStyle name="20% - Accent4 2 2 2 13" xfId="47415"/>
    <cellStyle name="20% - Accent4 2 2 2 14" xfId="47772"/>
    <cellStyle name="20% - Accent4 2 2 2 15" xfId="48127"/>
    <cellStyle name="20% - Accent4 2 2 2 16" xfId="49648"/>
    <cellStyle name="20% - Accent4 2 2 2 17" xfId="50287"/>
    <cellStyle name="20% - Accent4 2 2 2 18" xfId="50673"/>
    <cellStyle name="20% - Accent4 2 2 2 19" xfId="51053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5"/>
    <cellStyle name="20% - Accent4 2 2 2 21" xfId="51782"/>
    <cellStyle name="20% - Accent4 2 2 2 22" xfId="52137"/>
    <cellStyle name="20% - Accent4 2 2 2 23" xfId="53211"/>
    <cellStyle name="20% - Accent4 2 2 2 24" xfId="53849"/>
    <cellStyle name="20% - Accent4 2 2 2 25" xfId="54235"/>
    <cellStyle name="20% - Accent4 2 2 2 26" xfId="54615"/>
    <cellStyle name="20% - Accent4 2 2 2 27" xfId="54987"/>
    <cellStyle name="20% - Accent4 2 2 2 28" xfId="55344"/>
    <cellStyle name="20% - Accent4 2 2 2 29" xfId="55699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5"/>
    <cellStyle name="20% - Accent4 2 2 2 8" xfId="43987"/>
    <cellStyle name="20% - Accent4 2 2 2 9" xfId="45625"/>
    <cellStyle name="20% - Accent4 2 2 20" xfId="50672"/>
    <cellStyle name="20% - Accent4 2 2 21" xfId="51052"/>
    <cellStyle name="20% - Accent4 2 2 22" xfId="51424"/>
    <cellStyle name="20% - Accent4 2 2 23" xfId="51781"/>
    <cellStyle name="20% - Accent4 2 2 24" xfId="52136"/>
    <cellStyle name="20% - Accent4 2 2 25" xfId="53210"/>
    <cellStyle name="20% - Accent4 2 2 26" xfId="53848"/>
    <cellStyle name="20% - Accent4 2 2 27" xfId="54234"/>
    <cellStyle name="20% - Accent4 2 2 28" xfId="54614"/>
    <cellStyle name="20% - Accent4 2 2 29" xfId="54986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3"/>
    <cellStyle name="20% - Accent4 2 2 31" xfId="55698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4"/>
    <cellStyle name="20% - Accent4 2 2_Brygga Q" xfId="288"/>
    <cellStyle name="20% - Accent4 2 20" xfId="46265"/>
    <cellStyle name="20% - Accent4 2 21" xfId="46651"/>
    <cellStyle name="20% - Accent4 2 22" xfId="47031"/>
    <cellStyle name="20% - Accent4 2 23" xfId="47403"/>
    <cellStyle name="20% - Accent4 2 24" xfId="47760"/>
    <cellStyle name="20% - Accent4 2 25" xfId="48115"/>
    <cellStyle name="20% - Accent4 2 26" xfId="49636"/>
    <cellStyle name="20% - Accent4 2 27" xfId="50275"/>
    <cellStyle name="20% - Accent4 2 28" xfId="50661"/>
    <cellStyle name="20% - Accent4 2 29" xfId="51041"/>
    <cellStyle name="20% - Accent4 2 3" xfId="289"/>
    <cellStyle name="20% - Accent4 2 3 10" xfId="46278"/>
    <cellStyle name="20% - Accent4 2 3 11" xfId="46664"/>
    <cellStyle name="20% - Accent4 2 3 12" xfId="47044"/>
    <cellStyle name="20% - Accent4 2 3 13" xfId="47416"/>
    <cellStyle name="20% - Accent4 2 3 14" xfId="47773"/>
    <cellStyle name="20% - Accent4 2 3 15" xfId="48128"/>
    <cellStyle name="20% - Accent4 2 3 16" xfId="49649"/>
    <cellStyle name="20% - Accent4 2 3 17" xfId="50288"/>
    <cellStyle name="20% - Accent4 2 3 18" xfId="50674"/>
    <cellStyle name="20% - Accent4 2 3 19" xfId="51054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6"/>
    <cellStyle name="20% - Accent4 2 3 21" xfId="51783"/>
    <cellStyle name="20% - Accent4 2 3 22" xfId="52138"/>
    <cellStyle name="20% - Accent4 2 3 23" xfId="53212"/>
    <cellStyle name="20% - Accent4 2 3 24" xfId="53850"/>
    <cellStyle name="20% - Accent4 2 3 25" xfId="54236"/>
    <cellStyle name="20% - Accent4 2 3 26" xfId="54616"/>
    <cellStyle name="20% - Accent4 2 3 27" xfId="54988"/>
    <cellStyle name="20% - Accent4 2 3 28" xfId="55345"/>
    <cellStyle name="20% - Accent4 2 3 29" xfId="55700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6"/>
    <cellStyle name="20% - Accent4 2 3 8" xfId="43988"/>
    <cellStyle name="20% - Accent4 2 3 9" xfId="45626"/>
    <cellStyle name="20% - Accent4 2 30" xfId="51413"/>
    <cellStyle name="20% - Accent4 2 31" xfId="51770"/>
    <cellStyle name="20% - Accent4 2 32" xfId="52125"/>
    <cellStyle name="20% - Accent4 2 33" xfId="53199"/>
    <cellStyle name="20% - Accent4 2 34" xfId="53837"/>
    <cellStyle name="20% - Accent4 2 35" xfId="54223"/>
    <cellStyle name="20% - Accent4 2 36" xfId="54603"/>
    <cellStyle name="20% - Accent4 2 37" xfId="54975"/>
    <cellStyle name="20% - Accent4 2 38" xfId="55332"/>
    <cellStyle name="20% - Accent4 2 39" xfId="55687"/>
    <cellStyle name="20% - Accent4 2 4" xfId="291"/>
    <cellStyle name="20% - Accent4 2 4 10" xfId="46279"/>
    <cellStyle name="20% - Accent4 2 4 11" xfId="46665"/>
    <cellStyle name="20% - Accent4 2 4 12" xfId="47045"/>
    <cellStyle name="20% - Accent4 2 4 13" xfId="47417"/>
    <cellStyle name="20% - Accent4 2 4 14" xfId="47774"/>
    <cellStyle name="20% - Accent4 2 4 15" xfId="48129"/>
    <cellStyle name="20% - Accent4 2 4 16" xfId="49650"/>
    <cellStyle name="20% - Accent4 2 4 17" xfId="50289"/>
    <cellStyle name="20% - Accent4 2 4 18" xfId="50675"/>
    <cellStyle name="20% - Accent4 2 4 19" xfId="51055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7"/>
    <cellStyle name="20% - Accent4 2 4 21" xfId="51784"/>
    <cellStyle name="20% - Accent4 2 4 22" xfId="52139"/>
    <cellStyle name="20% - Accent4 2 4 23" xfId="53213"/>
    <cellStyle name="20% - Accent4 2 4 24" xfId="53851"/>
    <cellStyle name="20% - Accent4 2 4 25" xfId="54237"/>
    <cellStyle name="20% - Accent4 2 4 26" xfId="54617"/>
    <cellStyle name="20% - Accent4 2 4 27" xfId="54989"/>
    <cellStyle name="20% - Accent4 2 4 28" xfId="55346"/>
    <cellStyle name="20% - Accent4 2 4 29" xfId="55701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7"/>
    <cellStyle name="20% - Accent4 2 4 8" xfId="43989"/>
    <cellStyle name="20% - Accent4 2 4 9" xfId="45627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6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2"/>
    <cellStyle name="20% - Accent4 21" xfId="44360"/>
    <cellStyle name="20% - Accent4 22" xfId="44670"/>
    <cellStyle name="20% - Accent4 23" xfId="44493"/>
    <cellStyle name="20% - Accent4 24" xfId="44693"/>
    <cellStyle name="20% - Accent4 25" xfId="44483"/>
    <cellStyle name="20% - Accent4 26" xfId="44714"/>
    <cellStyle name="20% - Accent4 27" xfId="44377"/>
    <cellStyle name="20% - Accent4 28" xfId="44735"/>
    <cellStyle name="20% - Accent4 29" xfId="48644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7"/>
    <cellStyle name="20% - Accent4 3 15" xfId="43893"/>
    <cellStyle name="20% - Accent4 3 2" xfId="298"/>
    <cellStyle name="20% - Accent4 3 2 10" xfId="43990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8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5"/>
    <cellStyle name="20% - Accent4 31" xfId="48582"/>
    <cellStyle name="20% - Accent4 32" xfId="48840"/>
    <cellStyle name="20% - Accent4 33" xfId="48720"/>
    <cellStyle name="20% - Accent4 34" xfId="48863"/>
    <cellStyle name="20% - Accent4 35" xfId="48712"/>
    <cellStyle name="20% - Accent4 36" xfId="48884"/>
    <cellStyle name="20% - Accent4 37" xfId="48602"/>
    <cellStyle name="20% - Accent4 38" xfId="48905"/>
    <cellStyle name="20% - Accent4 39" xfId="48466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40"/>
    <cellStyle name="20% - Accent4 40" xfId="52357"/>
    <cellStyle name="20% - Accent4 41" xfId="48534"/>
    <cellStyle name="20% - Accent4 42" xfId="52424"/>
    <cellStyle name="20% - Accent4 43" xfId="48427"/>
    <cellStyle name="20% - Accent4 44" xfId="52447"/>
    <cellStyle name="20% - Accent4 45" xfId="48768"/>
    <cellStyle name="20% - Accent4 46" xfId="52468"/>
    <cellStyle name="20% - Accent4 47" xfId="48524"/>
    <cellStyle name="20% - Accent4 48" xfId="52489"/>
    <cellStyle name="20% - Accent4 5" xfId="317"/>
    <cellStyle name="20% - Accent4 5 10" xfId="21907"/>
    <cellStyle name="20% - Accent4 5 11" xfId="45250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8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2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8"/>
    <cellStyle name="20% - Accent4 9" xfId="11411"/>
    <cellStyle name="20% - Accent4 9 2" xfId="32200"/>
    <cellStyle name="20% - Accent4 9 3" xfId="45330"/>
    <cellStyle name="20% - Accent5" xfId="43292" builtinId="46" customBuiltin="1"/>
    <cellStyle name="20% - Accent5 10" xfId="45347" hidden="1"/>
    <cellStyle name="20% - Accent5 10" xfId="46002" hidden="1"/>
    <cellStyle name="20% - Accent5 10" xfId="44772" hidden="1"/>
    <cellStyle name="20% - Accent5 10" xfId="45102" hidden="1"/>
    <cellStyle name="20% - Accent5 10" xfId="44941" hidden="1"/>
    <cellStyle name="20% - Accent5 10" xfId="44869" hidden="1"/>
    <cellStyle name="20% - Accent5 10" xfId="46077" hidden="1"/>
    <cellStyle name="20% - Accent5 10" xfId="49426" hidden="1"/>
    <cellStyle name="20% - Accent5 10" xfId="50012" hidden="1"/>
    <cellStyle name="20% - Accent5 10" xfId="48942" hidden="1"/>
    <cellStyle name="20% - Accent5 10" xfId="49272" hidden="1"/>
    <cellStyle name="20% - Accent5 10" xfId="49111" hidden="1"/>
    <cellStyle name="20% - Accent5 10" xfId="49039" hidden="1"/>
    <cellStyle name="20% - Accent5 10" xfId="50087" hidden="1"/>
    <cellStyle name="20% - Accent5 10" xfId="52999" hidden="1"/>
    <cellStyle name="20% - Accent5 10" xfId="53574" hidden="1"/>
    <cellStyle name="20% - Accent5 10" xfId="52526" hidden="1"/>
    <cellStyle name="20% - Accent5 10" xfId="52857" hidden="1"/>
    <cellStyle name="20% - Accent5 10" xfId="52696" hidden="1"/>
    <cellStyle name="20% - Accent5 10" xfId="52623" hidden="1"/>
    <cellStyle name="20% - Accent5 10" xfId="53649" hidden="1"/>
    <cellStyle name="20% - Accent5 10" xfId="55937"/>
    <cellStyle name="20% - Accent5 11" xfId="45532" hidden="1"/>
    <cellStyle name="20% - Accent5 11" xfId="46189" hidden="1"/>
    <cellStyle name="20% - Accent5 11" xfId="46574" hidden="1"/>
    <cellStyle name="20% - Accent5 11" xfId="46957" hidden="1"/>
    <cellStyle name="20% - Accent5 11" xfId="47331" hidden="1"/>
    <cellStyle name="20% - Accent5 11" xfId="47688" hidden="1"/>
    <cellStyle name="20% - Accent5 11" xfId="48043" hidden="1"/>
    <cellStyle name="20% - Accent5 11" xfId="49561" hidden="1"/>
    <cellStyle name="20% - Accent5 11" xfId="50199" hidden="1"/>
    <cellStyle name="20% - Accent5 11" xfId="50584" hidden="1"/>
    <cellStyle name="20% - Accent5 11" xfId="50967" hidden="1"/>
    <cellStyle name="20% - Accent5 11" xfId="51341" hidden="1"/>
    <cellStyle name="20% - Accent5 11" xfId="51698" hidden="1"/>
    <cellStyle name="20% - Accent5 11" xfId="52053" hidden="1"/>
    <cellStyle name="20% - Accent5 11" xfId="53127" hidden="1"/>
    <cellStyle name="20% - Accent5 11" xfId="53761" hidden="1"/>
    <cellStyle name="20% - Accent5 11" xfId="54146" hidden="1"/>
    <cellStyle name="20% - Accent5 11" xfId="54529" hidden="1"/>
    <cellStyle name="20% - Accent5 11" xfId="54903" hidden="1"/>
    <cellStyle name="20% - Accent5 11" xfId="55260" hidden="1"/>
    <cellStyle name="20% - Accent5 11" xfId="55615" hidden="1"/>
    <cellStyle name="20% - Accent5 11" xfId="44320"/>
    <cellStyle name="20% - Accent5 12" xfId="45195" hidden="1"/>
    <cellStyle name="20% - Accent5 12" xfId="45885" hidden="1"/>
    <cellStyle name="20% - Accent5 12" xfId="44834" hidden="1"/>
    <cellStyle name="20% - Accent5 12" xfId="45070" hidden="1"/>
    <cellStyle name="20% - Accent5 12" xfId="45925" hidden="1"/>
    <cellStyle name="20% - Accent5 12" xfId="44843" hidden="1"/>
    <cellStyle name="20% - Accent5 12" xfId="46900" hidden="1"/>
    <cellStyle name="20% - Accent5 12" xfId="49328" hidden="1"/>
    <cellStyle name="20% - Accent5 12" xfId="49895" hidden="1"/>
    <cellStyle name="20% - Accent5 12" xfId="49004" hidden="1"/>
    <cellStyle name="20% - Accent5 12" xfId="49240" hidden="1"/>
    <cellStyle name="20% - Accent5 12" xfId="49935" hidden="1"/>
    <cellStyle name="20% - Accent5 12" xfId="49013" hidden="1"/>
    <cellStyle name="20% - Accent5 12" xfId="50910" hidden="1"/>
    <cellStyle name="20% - Accent5 12" xfId="52905" hidden="1"/>
    <cellStyle name="20% - Accent5 12" xfId="53457" hidden="1"/>
    <cellStyle name="20% - Accent5 12" xfId="52588" hidden="1"/>
    <cellStyle name="20% - Accent5 12" xfId="52825" hidden="1"/>
    <cellStyle name="20% - Accent5 12" xfId="53497" hidden="1"/>
    <cellStyle name="20% - Accent5 12" xfId="52597" hidden="1"/>
    <cellStyle name="20% - Accent5 12" xfId="54472" hidden="1"/>
    <cellStyle name="20% - Accent5 12" xfId="44411"/>
    <cellStyle name="20% - Accent5 13" xfId="45553" hidden="1"/>
    <cellStyle name="20% - Accent5 13" xfId="46205" hidden="1"/>
    <cellStyle name="20% - Accent5 13" xfId="46591" hidden="1"/>
    <cellStyle name="20% - Accent5 13" xfId="46973" hidden="1"/>
    <cellStyle name="20% - Accent5 13" xfId="47345" hidden="1"/>
    <cellStyle name="20% - Accent5 13" xfId="47702" hidden="1"/>
    <cellStyle name="20% - Accent5 13" xfId="48057" hidden="1"/>
    <cellStyle name="20% - Accent5 13" xfId="49576" hidden="1"/>
    <cellStyle name="20% - Accent5 13" xfId="50215" hidden="1"/>
    <cellStyle name="20% - Accent5 13" xfId="50601" hidden="1"/>
    <cellStyle name="20% - Accent5 13" xfId="50983" hidden="1"/>
    <cellStyle name="20% - Accent5 13" xfId="51355" hidden="1"/>
    <cellStyle name="20% - Accent5 13" xfId="51712" hidden="1"/>
    <cellStyle name="20% - Accent5 13" xfId="52067" hidden="1"/>
    <cellStyle name="20% - Accent5 13" xfId="53141" hidden="1"/>
    <cellStyle name="20% - Accent5 13" xfId="53777" hidden="1"/>
    <cellStyle name="20% - Accent5 13" xfId="54163" hidden="1"/>
    <cellStyle name="20% - Accent5 13" xfId="54545" hidden="1"/>
    <cellStyle name="20% - Accent5 13" xfId="54917" hidden="1"/>
    <cellStyle name="20% - Accent5 13" xfId="55274" hidden="1"/>
    <cellStyle name="20% - Accent5 13" xfId="55629" hidden="1"/>
    <cellStyle name="20% - Accent5 13" xfId="44593"/>
    <cellStyle name="20% - Accent5 14" xfId="45224" hidden="1"/>
    <cellStyle name="20% - Accent5 14" xfId="45911" hidden="1"/>
    <cellStyle name="20% - Accent5 14" xfId="45028" hidden="1"/>
    <cellStyle name="20% - Accent5 14" xfId="44823" hidden="1"/>
    <cellStyle name="20% - Accent5 14" xfId="47196" hidden="1"/>
    <cellStyle name="20% - Accent5 14" xfId="46007" hidden="1"/>
    <cellStyle name="20% - Accent5 14" xfId="45092" hidden="1"/>
    <cellStyle name="20% - Accent5 14" xfId="49349" hidden="1"/>
    <cellStyle name="20% - Accent5 14" xfId="49921" hidden="1"/>
    <cellStyle name="20% - Accent5 14" xfId="49198" hidden="1"/>
    <cellStyle name="20% - Accent5 14" xfId="48993" hidden="1"/>
    <cellStyle name="20% - Accent5 14" xfId="51206" hidden="1"/>
    <cellStyle name="20% - Accent5 14" xfId="50017" hidden="1"/>
    <cellStyle name="20% - Accent5 14" xfId="49262" hidden="1"/>
    <cellStyle name="20% - Accent5 14" xfId="52926" hidden="1"/>
    <cellStyle name="20% - Accent5 14" xfId="53483" hidden="1"/>
    <cellStyle name="20% - Accent5 14" xfId="52783" hidden="1"/>
    <cellStyle name="20% - Accent5 14" xfId="52577" hidden="1"/>
    <cellStyle name="20% - Accent5 14" xfId="54768" hidden="1"/>
    <cellStyle name="20% - Accent5 14" xfId="53579" hidden="1"/>
    <cellStyle name="20% - Accent5 14" xfId="52847" hidden="1"/>
    <cellStyle name="20% - Accent5 14" xfId="44424"/>
    <cellStyle name="20% - Accent5 15" xfId="45574" hidden="1"/>
    <cellStyle name="20% - Accent5 15" xfId="46225" hidden="1"/>
    <cellStyle name="20% - Accent5 15" xfId="46611" hidden="1"/>
    <cellStyle name="20% - Accent5 15" xfId="46991" hidden="1"/>
    <cellStyle name="20% - Accent5 15" xfId="47363" hidden="1"/>
    <cellStyle name="20% - Accent5 15" xfId="47720" hidden="1"/>
    <cellStyle name="20% - Accent5 15" xfId="48075" hidden="1"/>
    <cellStyle name="20% - Accent5 15" xfId="49595" hidden="1"/>
    <cellStyle name="20% - Accent5 15" xfId="50235" hidden="1"/>
    <cellStyle name="20% - Accent5 15" xfId="50621" hidden="1"/>
    <cellStyle name="20% - Accent5 15" xfId="51001" hidden="1"/>
    <cellStyle name="20% - Accent5 15" xfId="51373" hidden="1"/>
    <cellStyle name="20% - Accent5 15" xfId="51730" hidden="1"/>
    <cellStyle name="20% - Accent5 15" xfId="52085" hidden="1"/>
    <cellStyle name="20% - Accent5 15" xfId="53159" hidden="1"/>
    <cellStyle name="20% - Accent5 15" xfId="53797" hidden="1"/>
    <cellStyle name="20% - Accent5 15" xfId="54183" hidden="1"/>
    <cellStyle name="20% - Accent5 15" xfId="54563" hidden="1"/>
    <cellStyle name="20% - Accent5 15" xfId="54935" hidden="1"/>
    <cellStyle name="20% - Accent5 15" xfId="55292" hidden="1"/>
    <cellStyle name="20% - Accent5 15" xfId="55647" hidden="1"/>
    <cellStyle name="20% - Accent5 15" xfId="44672"/>
    <cellStyle name="20% - Accent5 16" xfId="44510"/>
    <cellStyle name="20% - Accent5 17" xfId="44694"/>
    <cellStyle name="20% - Accent5 18" xfId="44369"/>
    <cellStyle name="20% - Accent5 19" xfId="44715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90"/>
    <cellStyle name="20% - Accent5 2 19" xfId="43835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1"/>
    <cellStyle name="20% - Accent5 2 2 16" xfId="43991"/>
    <cellStyle name="20% - Accent5 2 2 17" xfId="45628"/>
    <cellStyle name="20% - Accent5 2 2 18" xfId="46280"/>
    <cellStyle name="20% - Accent5 2 2 19" xfId="46666"/>
    <cellStyle name="20% - Accent5 2 2 2" xfId="331"/>
    <cellStyle name="20% - Accent5 2 2 2 10" xfId="43539"/>
    <cellStyle name="20% - Accent5 2 2 2 11" xfId="43992"/>
    <cellStyle name="20% - Accent5 2 2 2 12" xfId="45629"/>
    <cellStyle name="20% - Accent5 2 2 2 13" xfId="46281"/>
    <cellStyle name="20% - Accent5 2 2 2 14" xfId="46667"/>
    <cellStyle name="20% - Accent5 2 2 2 15" xfId="47047"/>
    <cellStyle name="20% - Accent5 2 2 2 16" xfId="47419"/>
    <cellStyle name="20% - Accent5 2 2 2 17" xfId="47776"/>
    <cellStyle name="20% - Accent5 2 2 2 18" xfId="48131"/>
    <cellStyle name="20% - Accent5 2 2 2 19" xfId="49652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1"/>
    <cellStyle name="20% - Accent5 2 2 2 21" xfId="50677"/>
    <cellStyle name="20% - Accent5 2 2 2 22" xfId="51057"/>
    <cellStyle name="20% - Accent5 2 2 2 23" xfId="51429"/>
    <cellStyle name="20% - Accent5 2 2 2 24" xfId="51786"/>
    <cellStyle name="20% - Accent5 2 2 2 25" xfId="52141"/>
    <cellStyle name="20% - Accent5 2 2 2 26" xfId="53215"/>
    <cellStyle name="20% - Accent5 2 2 2 27" xfId="53853"/>
    <cellStyle name="20% - Accent5 2 2 2 28" xfId="54239"/>
    <cellStyle name="20% - Accent5 2 2 2 29" xfId="54619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1"/>
    <cellStyle name="20% - Accent5 2 2 2 31" xfId="55348"/>
    <cellStyle name="20% - Accent5 2 2 2 32" xfId="55703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6"/>
    <cellStyle name="20% - Accent5 2 2 21" xfId="47418"/>
    <cellStyle name="20% - Accent5 2 2 22" xfId="47775"/>
    <cellStyle name="20% - Accent5 2 2 23" xfId="48130"/>
    <cellStyle name="20% - Accent5 2 2 24" xfId="49651"/>
    <cellStyle name="20% - Accent5 2 2 25" xfId="50290"/>
    <cellStyle name="20% - Accent5 2 2 26" xfId="50676"/>
    <cellStyle name="20% - Accent5 2 2 27" xfId="51056"/>
    <cellStyle name="20% - Accent5 2 2 28" xfId="51428"/>
    <cellStyle name="20% - Accent5 2 2 29" xfId="51785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40"/>
    <cellStyle name="20% - Accent5 2 2 31" xfId="53214"/>
    <cellStyle name="20% - Accent5 2 2 32" xfId="53852"/>
    <cellStyle name="20% - Accent5 2 2 33" xfId="54238"/>
    <cellStyle name="20% - Accent5 2 2 34" xfId="54618"/>
    <cellStyle name="20% - Accent5 2 2 35" xfId="54990"/>
    <cellStyle name="20% - Accent5 2 2 36" xfId="55347"/>
    <cellStyle name="20% - Accent5 2 2 37" xfId="55702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9"/>
    <cellStyle name="20% - Accent5 2 21" xfId="46240"/>
    <cellStyle name="20% - Accent5 2 22" xfId="46626"/>
    <cellStyle name="20% - Accent5 2 23" xfId="47006"/>
    <cellStyle name="20% - Accent5 2 24" xfId="47378"/>
    <cellStyle name="20% - Accent5 2 25" xfId="47735"/>
    <cellStyle name="20% - Accent5 2 26" xfId="48090"/>
    <cellStyle name="20% - Accent5 2 27" xfId="49611"/>
    <cellStyle name="20% - Accent5 2 28" xfId="50250"/>
    <cellStyle name="20% - Accent5 2 29" xfId="50636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3"/>
    <cellStyle name="20% - Accent5 2 3 13" xfId="45630"/>
    <cellStyle name="20% - Accent5 2 3 14" xfId="46282"/>
    <cellStyle name="20% - Accent5 2 3 15" xfId="46668"/>
    <cellStyle name="20% - Accent5 2 3 16" xfId="47048"/>
    <cellStyle name="20% - Accent5 2 3 17" xfId="47420"/>
    <cellStyle name="20% - Accent5 2 3 18" xfId="47777"/>
    <cellStyle name="20% - Accent5 2 3 19" xfId="48132"/>
    <cellStyle name="20% - Accent5 2 3 2" xfId="356"/>
    <cellStyle name="20% - Accent5 2 3 2 10" xfId="43541"/>
    <cellStyle name="20% - Accent5 2 3 2 11" xfId="43994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3"/>
    <cellStyle name="20% - Accent5 2 3 21" xfId="50292"/>
    <cellStyle name="20% - Accent5 2 3 22" xfId="50678"/>
    <cellStyle name="20% - Accent5 2 3 23" xfId="51058"/>
    <cellStyle name="20% - Accent5 2 3 24" xfId="51430"/>
    <cellStyle name="20% - Accent5 2 3 25" xfId="51787"/>
    <cellStyle name="20% - Accent5 2 3 26" xfId="52142"/>
    <cellStyle name="20% - Accent5 2 3 27" xfId="53216"/>
    <cellStyle name="20% - Accent5 2 3 28" xfId="53854"/>
    <cellStyle name="20% - Accent5 2 3 29" xfId="54240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7"/>
    <cellStyle name="20% - Accent5 2 3 30" xfId="54620"/>
    <cellStyle name="20% - Accent5 2 3 31" xfId="54992"/>
    <cellStyle name="20% - Accent5 2 3 32" xfId="55349"/>
    <cellStyle name="20% - Accent5 2 3 33" xfId="55704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40"/>
    <cellStyle name="20% - Accent5 2 3 4 9" xfId="55938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6"/>
    <cellStyle name="20% - Accent5 2 31" xfId="51388"/>
    <cellStyle name="20% - Accent5 2 32" xfId="51745"/>
    <cellStyle name="20% - Accent5 2 33" xfId="52100"/>
    <cellStyle name="20% - Accent5 2 34" xfId="53174"/>
    <cellStyle name="20% - Accent5 2 35" xfId="53812"/>
    <cellStyle name="20% - Accent5 2 36" xfId="54198"/>
    <cellStyle name="20% - Accent5 2 37" xfId="54578"/>
    <cellStyle name="20% - Accent5 2 38" xfId="54950"/>
    <cellStyle name="20% - Accent5 2 39" xfId="55307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2"/>
    <cellStyle name="20% - Accent5 2 4 9" xfId="43995"/>
    <cellStyle name="20% - Accent5 2 40" xfId="55662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9"/>
    <cellStyle name="20% - Accent5 21" xfId="44736"/>
    <cellStyle name="20% - Accent5 22" xfId="48646"/>
    <cellStyle name="20% - Accent5 23" xfId="48767"/>
    <cellStyle name="20% - Accent5 24" xfId="48658"/>
    <cellStyle name="20% - Accent5 25" xfId="48842"/>
    <cellStyle name="20% - Accent5 26" xfId="48737"/>
    <cellStyle name="20% - Accent5 27" xfId="48864"/>
    <cellStyle name="20% - Accent5 28" xfId="48594"/>
    <cellStyle name="20% - Accent5 29" xfId="48885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8"/>
    <cellStyle name="20% - Accent5 3 2 14" xfId="55918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2"/>
    <cellStyle name="20% - Accent5 31" xfId="48906"/>
    <cellStyle name="20% - Accent5 32" xfId="48464"/>
    <cellStyle name="20% - Accent5 33" xfId="52358"/>
    <cellStyle name="20% - Accent5 34" xfId="48457"/>
    <cellStyle name="20% - Accent5 35" xfId="52426"/>
    <cellStyle name="20% - Accent5 36" xfId="48420"/>
    <cellStyle name="20% - Accent5 37" xfId="52448"/>
    <cellStyle name="20% - Accent5 38" xfId="48529"/>
    <cellStyle name="20% - Accent5 39" xfId="52469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9"/>
    <cellStyle name="20% - Accent5 41" xfId="52490"/>
    <cellStyle name="20% - Accent5 5" xfId="417"/>
    <cellStyle name="20% - Accent5 5 10" xfId="45144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4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9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9"/>
    <cellStyle name="20% - Accent5 9" xfId="23885"/>
    <cellStyle name="20% - Accent5 9 2" xfId="45510"/>
    <cellStyle name="20% - Accent6" xfId="43365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1"/>
    <cellStyle name="20% - Accent6 16" xfId="44322"/>
    <cellStyle name="20% - Accent6 17" xfId="44413"/>
    <cellStyle name="20% - Accent6 2" xfId="429"/>
    <cellStyle name="20% - Accent6 2 10" xfId="16727"/>
    <cellStyle name="20% - Accent6 2 10 2" xfId="35668"/>
    <cellStyle name="20% - Accent6 2 100" xfId="49919"/>
    <cellStyle name="20% - Accent6 2 101" xfId="49948"/>
    <cellStyle name="20% - Accent6 2 102" xfId="49966"/>
    <cellStyle name="20% - Accent6 2 103" xfId="49955"/>
    <cellStyle name="20% - Accent6 2 104" xfId="50277"/>
    <cellStyle name="20% - Accent6 2 105" xfId="50362"/>
    <cellStyle name="20% - Accent6 2 106" xfId="50374"/>
    <cellStyle name="20% - Accent6 2 107" xfId="50389"/>
    <cellStyle name="20% - Accent6 2 108" xfId="50381"/>
    <cellStyle name="20% - Accent6 2 109" xfId="50128"/>
    <cellStyle name="20% - Accent6 2 11" xfId="23973"/>
    <cellStyle name="20% - Accent6 2 110" xfId="50037"/>
    <cellStyle name="20% - Accent6 2 111" xfId="49006"/>
    <cellStyle name="20% - Accent6 2 112" xfId="49058"/>
    <cellStyle name="20% - Accent6 2 113" xfId="50663"/>
    <cellStyle name="20% - Accent6 2 114" xfId="50749"/>
    <cellStyle name="20% - Accent6 2 115" xfId="50763"/>
    <cellStyle name="20% - Accent6 2 116" xfId="50778"/>
    <cellStyle name="20% - Accent6 2 117" xfId="50770"/>
    <cellStyle name="20% - Accent6 2 118" xfId="48936"/>
    <cellStyle name="20% - Accent6 2 119" xfId="49469"/>
    <cellStyle name="20% - Accent6 2 12" xfId="20760"/>
    <cellStyle name="20% - Accent6 2 120" xfId="50040"/>
    <cellStyle name="20% - Accent6 2 121" xfId="49475"/>
    <cellStyle name="20% - Accent6 2 122" xfId="51043"/>
    <cellStyle name="20% - Accent6 2 123" xfId="51129"/>
    <cellStyle name="20% - Accent6 2 124" xfId="51141"/>
    <cellStyle name="20% - Accent6 2 125" xfId="51156"/>
    <cellStyle name="20% - Accent6 2 126" xfId="51148"/>
    <cellStyle name="20% - Accent6 2 127" xfId="50138"/>
    <cellStyle name="20% - Accent6 2 128" xfId="49477"/>
    <cellStyle name="20% - Accent6 2 129" xfId="50524"/>
    <cellStyle name="20% - Accent6 2 13" xfId="38037"/>
    <cellStyle name="20% - Accent6 2 130" xfId="49042"/>
    <cellStyle name="20% - Accent6 2 131" xfId="51415"/>
    <cellStyle name="20% - Accent6 2 132" xfId="51500"/>
    <cellStyle name="20% - Accent6 2 133" xfId="51512"/>
    <cellStyle name="20% - Accent6 2 134" xfId="51527"/>
    <cellStyle name="20% - Accent6 2 135" xfId="51519"/>
    <cellStyle name="20% - Accent6 2 136" xfId="50027"/>
    <cellStyle name="20% - Accent6 2 137" xfId="50103"/>
    <cellStyle name="20% - Accent6 2 138" xfId="49150"/>
    <cellStyle name="20% - Accent6 2 139" xfId="50518"/>
    <cellStyle name="20% - Accent6 2 14" xfId="38214"/>
    <cellStyle name="20% - Accent6 2 140" xfId="51772"/>
    <cellStyle name="20% - Accent6 2 141" xfId="51857"/>
    <cellStyle name="20% - Accent6 2 142" xfId="51869"/>
    <cellStyle name="20% - Accent6 2 143" xfId="51884"/>
    <cellStyle name="20% - Accent6 2 144" xfId="51876"/>
    <cellStyle name="20% - Accent6 2 145" xfId="49144"/>
    <cellStyle name="20% - Accent6 2 146" xfId="49186"/>
    <cellStyle name="20% - Accent6 2 147" xfId="49079"/>
    <cellStyle name="20% - Accent6 2 148" xfId="49070"/>
    <cellStyle name="20% - Accent6 2 149" xfId="52127"/>
    <cellStyle name="20% - Accent6 2 15" xfId="38349"/>
    <cellStyle name="20% - Accent6 2 150" xfId="52212"/>
    <cellStyle name="20% - Accent6 2 151" xfId="52224"/>
    <cellStyle name="20% - Accent6 2 152" xfId="52239"/>
    <cellStyle name="20% - Accent6 2 153" xfId="52231"/>
    <cellStyle name="20% - Accent6 2 154" xfId="48757"/>
    <cellStyle name="20% - Accent6 2 155" xfId="48364"/>
    <cellStyle name="20% - Accent6 2 156" xfId="48453"/>
    <cellStyle name="20% - Accent6 2 157" xfId="48443"/>
    <cellStyle name="20% - Accent6 2 158" xfId="48448"/>
    <cellStyle name="20% - Accent6 2 159" xfId="52925"/>
    <cellStyle name="20% - Accent6 2 16" xfId="38495"/>
    <cellStyle name="20% - Accent6 2 160" xfId="52942"/>
    <cellStyle name="20% - Accent6 2 161" xfId="52956"/>
    <cellStyle name="20% - Accent6 2 162" xfId="52948"/>
    <cellStyle name="20% - Accent6 2 163" xfId="53201"/>
    <cellStyle name="20% - Accent6 2 164" xfId="53286"/>
    <cellStyle name="20% - Accent6 2 165" xfId="53300"/>
    <cellStyle name="20% - Accent6 2 166" xfId="53315"/>
    <cellStyle name="20% - Accent6 2 167" xfId="53307"/>
    <cellStyle name="20% - Accent6 2 168" xfId="53481"/>
    <cellStyle name="20% - Accent6 2 169" xfId="53510"/>
    <cellStyle name="20% - Accent6 2 17" xfId="43359"/>
    <cellStyle name="20% - Accent6 2 170" xfId="53528"/>
    <cellStyle name="20% - Accent6 2 171" xfId="53517"/>
    <cellStyle name="20% - Accent6 2 172" xfId="53839"/>
    <cellStyle name="20% - Accent6 2 173" xfId="53924"/>
    <cellStyle name="20% - Accent6 2 174" xfId="53936"/>
    <cellStyle name="20% - Accent6 2 175" xfId="53951"/>
    <cellStyle name="20% - Accent6 2 176" xfId="53943"/>
    <cellStyle name="20% - Accent6 2 177" xfId="53690"/>
    <cellStyle name="20% - Accent6 2 178" xfId="53599"/>
    <cellStyle name="20% - Accent6 2 179" xfId="52590"/>
    <cellStyle name="20% - Accent6 2 18" xfId="43903"/>
    <cellStyle name="20% - Accent6 2 180" xfId="52642"/>
    <cellStyle name="20% - Accent6 2 181" xfId="54225"/>
    <cellStyle name="20% - Accent6 2 182" xfId="54311"/>
    <cellStyle name="20% - Accent6 2 183" xfId="54325"/>
    <cellStyle name="20% - Accent6 2 184" xfId="54340"/>
    <cellStyle name="20% - Accent6 2 185" xfId="54332"/>
    <cellStyle name="20% - Accent6 2 186" xfId="52520"/>
    <cellStyle name="20% - Accent6 2 187" xfId="53042"/>
    <cellStyle name="20% - Accent6 2 188" xfId="53602"/>
    <cellStyle name="20% - Accent6 2 189" xfId="53048"/>
    <cellStyle name="20% - Accent6 2 19" xfId="44396"/>
    <cellStyle name="20% - Accent6 2 190" xfId="54605"/>
    <cellStyle name="20% - Accent6 2 191" xfId="54691"/>
    <cellStyle name="20% - Accent6 2 192" xfId="54703"/>
    <cellStyle name="20% - Accent6 2 193" xfId="54718"/>
    <cellStyle name="20% - Accent6 2 194" xfId="54710"/>
    <cellStyle name="20% - Accent6 2 195" xfId="53700"/>
    <cellStyle name="20% - Accent6 2 196" xfId="53050"/>
    <cellStyle name="20% - Accent6 2 197" xfId="54086"/>
    <cellStyle name="20% - Accent6 2 198" xfId="52626"/>
    <cellStyle name="20% - Accent6 2 199" xfId="54977"/>
    <cellStyle name="20% - Accent6 2 2" xfId="430"/>
    <cellStyle name="20% - Accent6 2 2 10" xfId="43996"/>
    <cellStyle name="20% - Accent6 2 2 100" xfId="50434"/>
    <cellStyle name="20% - Accent6 2 2 101" xfId="49098"/>
    <cellStyle name="20% - Accent6 2 2 102" xfId="49429"/>
    <cellStyle name="20% - Accent6 2 2 103" xfId="50539"/>
    <cellStyle name="20% - Accent6 2 2 104" xfId="49065"/>
    <cellStyle name="20% - Accent6 2 2 105" xfId="50679"/>
    <cellStyle name="20% - Accent6 2 2 106" xfId="50730"/>
    <cellStyle name="20% - Accent6 2 2 107" xfId="50741"/>
    <cellStyle name="20% - Accent6 2 2 108" xfId="50839"/>
    <cellStyle name="20% - Accent6 2 2 109" xfId="50823"/>
    <cellStyle name="20% - Accent6 2 2 11" xfId="44354"/>
    <cellStyle name="20% - Accent6 2 2 110" xfId="50054"/>
    <cellStyle name="20% - Accent6 2 2 111" xfId="49148"/>
    <cellStyle name="20% - Accent6 2 2 112" xfId="50922"/>
    <cellStyle name="20% - Accent6 2 2 113" xfId="50121"/>
    <cellStyle name="20% - Accent6 2 2 114" xfId="51059"/>
    <cellStyle name="20% - Accent6 2 2 115" xfId="51110"/>
    <cellStyle name="20% - Accent6 2 2 116" xfId="51121"/>
    <cellStyle name="20% - Accent6 2 2 117" xfId="51219"/>
    <cellStyle name="20% - Accent6 2 2 118" xfId="51201"/>
    <cellStyle name="20% - Accent6 2 2 119" xfId="49261"/>
    <cellStyle name="20% - Accent6 2 2 12" xfId="44387"/>
    <cellStyle name="20% - Accent6 2 2 120" xfId="51207"/>
    <cellStyle name="20% - Accent6 2 2 121" xfId="51296"/>
    <cellStyle name="20% - Accent6 2 2 122" xfId="50045"/>
    <cellStyle name="20% - Accent6 2 2 123" xfId="51431"/>
    <cellStyle name="20% - Accent6 2 2 124" xfId="51481"/>
    <cellStyle name="20% - Accent6 2 2 125" xfId="51492"/>
    <cellStyle name="20% - Accent6 2 2 126" xfId="51585"/>
    <cellStyle name="20% - Accent6 2 2 127" xfId="51572"/>
    <cellStyle name="20% - Accent6 2 2 128" xfId="50102"/>
    <cellStyle name="20% - Accent6 2 2 129" xfId="49440"/>
    <cellStyle name="20% - Accent6 2 2 13" xfId="44626"/>
    <cellStyle name="20% - Accent6 2 2 130" xfId="51657"/>
    <cellStyle name="20% - Accent6 2 2 131" xfId="50902"/>
    <cellStyle name="20% - Accent6 2 2 132" xfId="51788"/>
    <cellStyle name="20% - Accent6 2 2 133" xfId="51838"/>
    <cellStyle name="20% - Accent6 2 2 134" xfId="51849"/>
    <cellStyle name="20% - Accent6 2 2 135" xfId="51942"/>
    <cellStyle name="20% - Accent6 2 2 136" xfId="51929"/>
    <cellStyle name="20% - Accent6 2 2 137" xfId="49142"/>
    <cellStyle name="20% - Accent6 2 2 138" xfId="49163"/>
    <cellStyle name="20% - Accent6 2 2 139" xfId="52012"/>
    <cellStyle name="20% - Accent6 2 2 14" xfId="44520"/>
    <cellStyle name="20% - Accent6 2 2 140" xfId="50193"/>
    <cellStyle name="20% - Accent6 2 2 141" xfId="52143"/>
    <cellStyle name="20% - Accent6 2 2 142" xfId="52193"/>
    <cellStyle name="20% - Accent6 2 2 143" xfId="52204"/>
    <cellStyle name="20% - Accent6 2 2 144" xfId="52295"/>
    <cellStyle name="20% - Accent6 2 2 145" xfId="52284"/>
    <cellStyle name="20% - Accent6 2 2 146" xfId="48514"/>
    <cellStyle name="20% - Accent6 2 2 147" xfId="48536"/>
    <cellStyle name="20% - Accent6 2 2 148" xfId="48486"/>
    <cellStyle name="20% - Accent6 2 2 149" xfId="52384"/>
    <cellStyle name="20% - Accent6 2 2 15" xfId="45178"/>
    <cellStyle name="20% - Accent6 2 2 150" xfId="48414"/>
    <cellStyle name="20% - Accent6 2 2 151" xfId="52898"/>
    <cellStyle name="20% - Accent6 2 2 152" xfId="52916"/>
    <cellStyle name="20% - Accent6 2 2 153" xfId="53086"/>
    <cellStyle name="20% - Accent6 2 2 154" xfId="53008"/>
    <cellStyle name="20% - Accent6 2 2 155" xfId="53217"/>
    <cellStyle name="20% - Accent6 2 2 156" xfId="53267"/>
    <cellStyle name="20% - Accent6 2 2 157" xfId="53278"/>
    <cellStyle name="20% - Accent6 2 2 158" xfId="53371"/>
    <cellStyle name="20% - Accent6 2 2 159" xfId="53360"/>
    <cellStyle name="20% - Accent6 2 2 16" xfId="45212"/>
    <cellStyle name="20% - Accent6 2 2 160" xfId="53448"/>
    <cellStyle name="20% - Accent6 2 2 161" xfId="53473"/>
    <cellStyle name="20% - Accent6 2 2 162" xfId="53712"/>
    <cellStyle name="20% - Accent6 2 2 163" xfId="53586"/>
    <cellStyle name="20% - Accent6 2 2 164" xfId="53855"/>
    <cellStyle name="20% - Accent6 2 2 165" xfId="53905"/>
    <cellStyle name="20% - Accent6 2 2 166" xfId="53916"/>
    <cellStyle name="20% - Accent6 2 2 167" xfId="54012"/>
    <cellStyle name="20% - Accent6 2 2 168" xfId="53996"/>
    <cellStyle name="20% - Accent6 2 2 169" xfId="52683"/>
    <cellStyle name="20% - Accent6 2 2 17" xfId="45468"/>
    <cellStyle name="20% - Accent6 2 2 170" xfId="53002"/>
    <cellStyle name="20% - Accent6 2 2 171" xfId="54101"/>
    <cellStyle name="20% - Accent6 2 2 172" xfId="52649"/>
    <cellStyle name="20% - Accent6 2 2 173" xfId="54241"/>
    <cellStyle name="20% - Accent6 2 2 174" xfId="54292"/>
    <cellStyle name="20% - Accent6 2 2 175" xfId="54303"/>
    <cellStyle name="20% - Accent6 2 2 176" xfId="54401"/>
    <cellStyle name="20% - Accent6 2 2 177" xfId="54385"/>
    <cellStyle name="20% - Accent6 2 2 178" xfId="53616"/>
    <cellStyle name="20% - Accent6 2 2 179" xfId="52733"/>
    <cellStyle name="20% - Accent6 2 2 18" xfId="45358"/>
    <cellStyle name="20% - Accent6 2 2 180" xfId="54484"/>
    <cellStyle name="20% - Accent6 2 2 181" xfId="53683"/>
    <cellStyle name="20% - Accent6 2 2 182" xfId="54621"/>
    <cellStyle name="20% - Accent6 2 2 183" xfId="54672"/>
    <cellStyle name="20% - Accent6 2 2 184" xfId="54683"/>
    <cellStyle name="20% - Accent6 2 2 185" xfId="54781"/>
    <cellStyle name="20% - Accent6 2 2 186" xfId="54763"/>
    <cellStyle name="20% - Accent6 2 2 187" xfId="52846"/>
    <cellStyle name="20% - Accent6 2 2 188" xfId="54769"/>
    <cellStyle name="20% - Accent6 2 2 189" xfId="54858"/>
    <cellStyle name="20% - Accent6 2 2 19" xfId="45631"/>
    <cellStyle name="20% - Accent6 2 2 190" xfId="53607"/>
    <cellStyle name="20% - Accent6 2 2 191" xfId="54993"/>
    <cellStyle name="20% - Accent6 2 2 192" xfId="55043"/>
    <cellStyle name="20% - Accent6 2 2 193" xfId="55054"/>
    <cellStyle name="20% - Accent6 2 2 194" xfId="55147"/>
    <cellStyle name="20% - Accent6 2 2 195" xfId="55134"/>
    <cellStyle name="20% - Accent6 2 2 196" xfId="53664"/>
    <cellStyle name="20% - Accent6 2 2 197" xfId="53013"/>
    <cellStyle name="20% - Accent6 2 2 198" xfId="55219"/>
    <cellStyle name="20% - Accent6 2 2 199" xfId="54464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4"/>
    <cellStyle name="20% - Accent6 2 2 2 8" xfId="43997"/>
    <cellStyle name="20% - Accent6 2 2 20" xfId="45682"/>
    <cellStyle name="20% - Accent6 2 2 200" xfId="55350"/>
    <cellStyle name="20% - Accent6 2 2 201" xfId="55400"/>
    <cellStyle name="20% - Accent6 2 2 202" xfId="55411"/>
    <cellStyle name="20% - Accent6 2 2 203" xfId="55504"/>
    <cellStyle name="20% - Accent6 2 2 204" xfId="55491"/>
    <cellStyle name="20% - Accent6 2 2 205" xfId="52727"/>
    <cellStyle name="20% - Accent6 2 2 206" xfId="52748"/>
    <cellStyle name="20% - Accent6 2 2 207" xfId="55574"/>
    <cellStyle name="20% - Accent6 2 2 208" xfId="53755"/>
    <cellStyle name="20% - Accent6 2 2 209" xfId="55705"/>
    <cellStyle name="20% - Accent6 2 2 21" xfId="45693"/>
    <cellStyle name="20% - Accent6 2 2 210" xfId="55755"/>
    <cellStyle name="20% - Accent6 2 2 211" xfId="55766"/>
    <cellStyle name="20% - Accent6 2 2 212" xfId="55857"/>
    <cellStyle name="20% - Accent6 2 2 213" xfId="55846"/>
    <cellStyle name="20% - Accent6 2 2 22" xfId="45799"/>
    <cellStyle name="20% - Accent6 2 2 23" xfId="45776"/>
    <cellStyle name="20% - Accent6 2 2 24" xfId="45876"/>
    <cellStyle name="20% - Accent6 2 2 25" xfId="45901"/>
    <cellStyle name="20% - Accent6 2 2 26" xfId="46140"/>
    <cellStyle name="20% - Accent6 2 2 27" xfId="46014"/>
    <cellStyle name="20% - Accent6 2 2 28" xfId="46283"/>
    <cellStyle name="20% - Accent6 2 2 29" xfId="46333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4"/>
    <cellStyle name="20% - Accent6 2 2 31" xfId="46440"/>
    <cellStyle name="20% - Accent6 2 2 32" xfId="46424"/>
    <cellStyle name="20% - Accent6 2 2 33" xfId="44928"/>
    <cellStyle name="20% - Accent6 2 2 34" xfId="45351"/>
    <cellStyle name="20% - Accent6 2 2 35" xfId="46529"/>
    <cellStyle name="20% - Accent6 2 2 36" xfId="44895"/>
    <cellStyle name="20% - Accent6 2 2 37" xfId="46669"/>
    <cellStyle name="20% - Accent6 2 2 38" xfId="46720"/>
    <cellStyle name="20% - Accent6 2 2 39" xfId="46731"/>
    <cellStyle name="20% - Accent6 2 2 4" xfId="435"/>
    <cellStyle name="20% - Accent6 2 2 40" xfId="46829"/>
    <cellStyle name="20% - Accent6 2 2 41" xfId="46813"/>
    <cellStyle name="20% - Accent6 2 2 42" xfId="46044"/>
    <cellStyle name="20% - Accent6 2 2 43" xfId="44978"/>
    <cellStyle name="20% - Accent6 2 2 44" xfId="46912"/>
    <cellStyle name="20% - Accent6 2 2 45" xfId="46111"/>
    <cellStyle name="20% - Accent6 2 2 46" xfId="47049"/>
    <cellStyle name="20% - Accent6 2 2 47" xfId="47100"/>
    <cellStyle name="20% - Accent6 2 2 48" xfId="47111"/>
    <cellStyle name="20% - Accent6 2 2 49" xfId="47209"/>
    <cellStyle name="20% - Accent6 2 2 5" xfId="11428"/>
    <cellStyle name="20% - Accent6 2 2 5 2" xfId="32217"/>
    <cellStyle name="20% - Accent6 2 2 50" xfId="47191"/>
    <cellStyle name="20% - Accent6 2 2 51" xfId="45091"/>
    <cellStyle name="20% - Accent6 2 2 52" xfId="47197"/>
    <cellStyle name="20% - Accent6 2 2 53" xfId="47286"/>
    <cellStyle name="20% - Accent6 2 2 54" xfId="46035"/>
    <cellStyle name="20% - Accent6 2 2 55" xfId="47421"/>
    <cellStyle name="20% - Accent6 2 2 56" xfId="47471"/>
    <cellStyle name="20% - Accent6 2 2 57" xfId="47482"/>
    <cellStyle name="20% - Accent6 2 2 58" xfId="47575"/>
    <cellStyle name="20% - Accent6 2 2 59" xfId="47562"/>
    <cellStyle name="20% - Accent6 2 2 6" xfId="20364"/>
    <cellStyle name="20% - Accent6 2 2 6 2" xfId="37710"/>
    <cellStyle name="20% - Accent6 2 2 60" xfId="46092"/>
    <cellStyle name="20% - Accent6 2 2 61" xfId="45363"/>
    <cellStyle name="20% - Accent6 2 2 62" xfId="47647"/>
    <cellStyle name="20% - Accent6 2 2 63" xfId="46892"/>
    <cellStyle name="20% - Accent6 2 2 64" xfId="47778"/>
    <cellStyle name="20% - Accent6 2 2 65" xfId="47828"/>
    <cellStyle name="20% - Accent6 2 2 66" xfId="47839"/>
    <cellStyle name="20% - Accent6 2 2 67" xfId="47932"/>
    <cellStyle name="20% - Accent6 2 2 68" xfId="47919"/>
    <cellStyle name="20% - Accent6 2 2 69" xfId="44972"/>
    <cellStyle name="20% - Accent6 2 2 7" xfId="23974"/>
    <cellStyle name="20% - Accent6 2 2 70" xfId="44993"/>
    <cellStyle name="20% - Accent6 2 2 71" xfId="48002"/>
    <cellStyle name="20% - Accent6 2 2 72" xfId="46183"/>
    <cellStyle name="20% - Accent6 2 2 73" xfId="48133"/>
    <cellStyle name="20% - Accent6 2 2 74" xfId="48183"/>
    <cellStyle name="20% - Accent6 2 2 75" xfId="48194"/>
    <cellStyle name="20% - Accent6 2 2 76" xfId="48285"/>
    <cellStyle name="20% - Accent6 2 2 77" xfId="48274"/>
    <cellStyle name="20% - Accent6 2 2 78" xfId="48430"/>
    <cellStyle name="20% - Accent6 2 2 79" xfId="48577"/>
    <cellStyle name="20% - Accent6 2 2 8" xfId="20761"/>
    <cellStyle name="20% - Accent6 2 2 80" xfId="48611"/>
    <cellStyle name="20% - Accent6 2 2 81" xfId="48798"/>
    <cellStyle name="20% - Accent6 2 2 82" xfId="48747"/>
    <cellStyle name="20% - Accent6 2 2 83" xfId="49320"/>
    <cellStyle name="20% - Accent6 2 2 84" xfId="49339"/>
    <cellStyle name="20% - Accent6 2 2 85" xfId="49517"/>
    <cellStyle name="20% - Accent6 2 2 86" xfId="49435"/>
    <cellStyle name="20% - Accent6 2 2 87" xfId="49654"/>
    <cellStyle name="20% - Accent6 2 2 88" xfId="49704"/>
    <cellStyle name="20% - Accent6 2 2 89" xfId="49715"/>
    <cellStyle name="20% - Accent6 2 2 9" xfId="43543"/>
    <cellStyle name="20% - Accent6 2 2 90" xfId="49809"/>
    <cellStyle name="20% - Accent6 2 2 91" xfId="49797"/>
    <cellStyle name="20% - Accent6 2 2 92" xfId="49886"/>
    <cellStyle name="20% - Accent6 2 2 93" xfId="49911"/>
    <cellStyle name="20% - Accent6 2 2 94" xfId="50150"/>
    <cellStyle name="20% - Accent6 2 2 95" xfId="50024"/>
    <cellStyle name="20% - Accent6 2 2 96" xfId="50293"/>
    <cellStyle name="20% - Accent6 2 2 97" xfId="50343"/>
    <cellStyle name="20% - Accent6 2 2 98" xfId="50354"/>
    <cellStyle name="20% - Accent6 2 2 99" xfId="50450"/>
    <cellStyle name="20% - Accent6 2 2_Brygga Q" xfId="436"/>
    <cellStyle name="20% - Accent6 2 20" xfId="44430"/>
    <cellStyle name="20% - Accent6 2 200" xfId="55062"/>
    <cellStyle name="20% - Accent6 2 201" xfId="55074"/>
    <cellStyle name="20% - Accent6 2 202" xfId="55089"/>
    <cellStyle name="20% - Accent6 2 203" xfId="55081"/>
    <cellStyle name="20% - Accent6 2 204" xfId="53589"/>
    <cellStyle name="20% - Accent6 2 205" xfId="53665"/>
    <cellStyle name="20% - Accent6 2 206" xfId="52735"/>
    <cellStyle name="20% - Accent6 2 207" xfId="54080"/>
    <cellStyle name="20% - Accent6 2 208" xfId="55334"/>
    <cellStyle name="20% - Accent6 2 209" xfId="55419"/>
    <cellStyle name="20% - Accent6 2 21" xfId="44452"/>
    <cellStyle name="20% - Accent6 2 210" xfId="55431"/>
    <cellStyle name="20% - Accent6 2 211" xfId="55446"/>
    <cellStyle name="20% - Accent6 2 212" xfId="55438"/>
    <cellStyle name="20% - Accent6 2 213" xfId="52729"/>
    <cellStyle name="20% - Accent6 2 214" xfId="52771"/>
    <cellStyle name="20% - Accent6 2 215" xfId="52663"/>
    <cellStyle name="20% - Accent6 2 216" xfId="52654"/>
    <cellStyle name="20% - Accent6 2 217" xfId="55689"/>
    <cellStyle name="20% - Accent6 2 218" xfId="55774"/>
    <cellStyle name="20% - Accent6 2 219" xfId="55786"/>
    <cellStyle name="20% - Accent6 2 22" xfId="44441"/>
    <cellStyle name="20% - Accent6 2 220" xfId="55801"/>
    <cellStyle name="20% - Accent6 2 221" xfId="55793"/>
    <cellStyle name="20% - Accent6 2 23" xfId="45221"/>
    <cellStyle name="20% - Accent6 2 24" xfId="45276"/>
    <cellStyle name="20% - Accent6 2 25" xfId="45292"/>
    <cellStyle name="20% - Accent6 2 26" xfId="45284"/>
    <cellStyle name="20% - Accent6 2 27" xfId="45615"/>
    <cellStyle name="20% - Accent6 2 28" xfId="45701"/>
    <cellStyle name="20% - Accent6 2 29" xfId="45716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5"/>
    <cellStyle name="20% - Accent6 2 3 8" xfId="43998"/>
    <cellStyle name="20% - Accent6 2 30" xfId="45731"/>
    <cellStyle name="20% - Accent6 2 31" xfId="45723"/>
    <cellStyle name="20% - Accent6 2 32" xfId="45909"/>
    <cellStyle name="20% - Accent6 2 33" xfId="45938"/>
    <cellStyle name="20% - Accent6 2 34" xfId="45956"/>
    <cellStyle name="20% - Accent6 2 35" xfId="45945"/>
    <cellStyle name="20% - Accent6 2 36" xfId="46267"/>
    <cellStyle name="20% - Accent6 2 37" xfId="46352"/>
    <cellStyle name="20% - Accent6 2 38" xfId="46364"/>
    <cellStyle name="20% - Accent6 2 39" xfId="46379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6"/>
    <cellStyle name="20% - Accent6 2 4 8" xfId="43999"/>
    <cellStyle name="20% - Accent6 2 40" xfId="46371"/>
    <cellStyle name="20% - Accent6 2 41" xfId="46118"/>
    <cellStyle name="20% - Accent6 2 42" xfId="46027"/>
    <cellStyle name="20% - Accent6 2 43" xfId="44836"/>
    <cellStyle name="20% - Accent6 2 44" xfId="44888"/>
    <cellStyle name="20% - Accent6 2 45" xfId="46653"/>
    <cellStyle name="20% - Accent6 2 46" xfId="46739"/>
    <cellStyle name="20% - Accent6 2 47" xfId="46753"/>
    <cellStyle name="20% - Accent6 2 48" xfId="46768"/>
    <cellStyle name="20% - Accent6 2 49" xfId="46760"/>
    <cellStyle name="20% - Accent6 2 5" xfId="441"/>
    <cellStyle name="20% - Accent6 2 50" xfId="44766"/>
    <cellStyle name="20% - Accent6 2 51" xfId="45392"/>
    <cellStyle name="20% - Accent6 2 52" xfId="46030"/>
    <cellStyle name="20% - Accent6 2 53" xfId="45398"/>
    <cellStyle name="20% - Accent6 2 54" xfId="47033"/>
    <cellStyle name="20% - Accent6 2 55" xfId="47119"/>
    <cellStyle name="20% - Accent6 2 56" xfId="47131"/>
    <cellStyle name="20% - Accent6 2 57" xfId="47146"/>
    <cellStyle name="20% - Accent6 2 58" xfId="47138"/>
    <cellStyle name="20% - Accent6 2 59" xfId="46128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9"/>
    <cellStyle name="20% - Accent6 2 60" xfId="45400"/>
    <cellStyle name="20% - Accent6 2 61" xfId="46514"/>
    <cellStyle name="20% - Accent6 2 62" xfId="44872"/>
    <cellStyle name="20% - Accent6 2 63" xfId="47405"/>
    <cellStyle name="20% - Accent6 2 64" xfId="47490"/>
    <cellStyle name="20% - Accent6 2 65" xfId="47502"/>
    <cellStyle name="20% - Accent6 2 66" xfId="47517"/>
    <cellStyle name="20% - Accent6 2 67" xfId="47509"/>
    <cellStyle name="20% - Accent6 2 68" xfId="46017"/>
    <cellStyle name="20% - Accent6 2 69" xfId="46093"/>
    <cellStyle name="20% - Accent6 2 7" xfId="443"/>
    <cellStyle name="20% - Accent6 2 7 2" xfId="4341"/>
    <cellStyle name="20% - Accent6 2 70" xfId="44980"/>
    <cellStyle name="20% - Accent6 2 71" xfId="46508"/>
    <cellStyle name="20% - Accent6 2 72" xfId="47762"/>
    <cellStyle name="20% - Accent6 2 73" xfId="47847"/>
    <cellStyle name="20% - Accent6 2 74" xfId="47859"/>
    <cellStyle name="20% - Accent6 2 75" xfId="47874"/>
    <cellStyle name="20% - Accent6 2 76" xfId="47866"/>
    <cellStyle name="20% - Accent6 2 77" xfId="44974"/>
    <cellStyle name="20% - Accent6 2 78" xfId="45016"/>
    <cellStyle name="20% - Accent6 2 79" xfId="44909"/>
    <cellStyle name="20% - Accent6 2 8" xfId="11427"/>
    <cellStyle name="20% - Accent6 2 8 2" xfId="32216"/>
    <cellStyle name="20% - Accent6 2 80" xfId="44900"/>
    <cellStyle name="20% - Accent6 2 81" xfId="48117"/>
    <cellStyle name="20% - Accent6 2 82" xfId="48202"/>
    <cellStyle name="20% - Accent6 2 83" xfId="48214"/>
    <cellStyle name="20% - Accent6 2 84" xfId="48229"/>
    <cellStyle name="20% - Accent6 2 85" xfId="48221"/>
    <cellStyle name="20% - Accent6 2 86" xfId="48375"/>
    <cellStyle name="20% - Accent6 2 87" xfId="48619"/>
    <cellStyle name="20% - Accent6 2 88" xfId="48665"/>
    <cellStyle name="20% - Accent6 2 89" xfId="48686"/>
    <cellStyle name="20% - Accent6 2 9" xfId="15804"/>
    <cellStyle name="20% - Accent6 2 9 2" xfId="34940"/>
    <cellStyle name="20% - Accent6 2 90" xfId="48675"/>
    <cellStyle name="20% - Accent6 2 91" xfId="49348"/>
    <cellStyle name="20% - Accent6 2 92" xfId="49368"/>
    <cellStyle name="20% - Accent6 2 93" xfId="49382"/>
    <cellStyle name="20% - Accent6 2 94" xfId="49374"/>
    <cellStyle name="20% - Accent6 2 95" xfId="49638"/>
    <cellStyle name="20% - Accent6 2 96" xfId="49723"/>
    <cellStyle name="20% - Accent6 2 97" xfId="49737"/>
    <cellStyle name="20% - Accent6 2 98" xfId="49752"/>
    <cellStyle name="20% - Accent6 2 99" xfId="49744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6"/>
    <cellStyle name="20% - Accent6 3 14" xfId="43895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7"/>
    <cellStyle name="20% - Accent6 3 2 8" xfId="44000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7"/>
    <cellStyle name="20% - Accent6 5" xfId="453"/>
    <cellStyle name="20% - Accent6 5 2" xfId="4342"/>
    <cellStyle name="20% - Accent6 5 3" xfId="45257"/>
    <cellStyle name="20% - Accent6 6" xfId="11426"/>
    <cellStyle name="20% - Accent6 6 2" xfId="32215"/>
    <cellStyle name="20% - Accent6 6 3" xfId="45430"/>
    <cellStyle name="20% - Accent6 7" xfId="15796"/>
    <cellStyle name="20% - Accent6 7 2" xfId="34932"/>
    <cellStyle name="20% - Accent6 7 3" xfId="45780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1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9"/>
    <cellStyle name="20% - Dekorfärg1 2 18" xfId="43873"/>
    <cellStyle name="20% - Dekorfärg1 2 2" xfId="464"/>
    <cellStyle name="20% - Dekorfärg1 2 2 10" xfId="20768"/>
    <cellStyle name="20% - Dekorfärg1 2 2 11" xfId="43548"/>
    <cellStyle name="20% - Dekorfärg1 2 2 12" xfId="44001"/>
    <cellStyle name="20% - Dekorfärg1 2 2 2" xfId="465"/>
    <cellStyle name="20% - Dekorfärg1 2 2 2 10" xfId="43549"/>
    <cellStyle name="20% - Dekorfärg1 2 2 2 11" xfId="44002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50"/>
    <cellStyle name="20% - Dekorfärg1 2 3 12" xfId="44003"/>
    <cellStyle name="20% - Dekorfärg1 2 3 2" xfId="490"/>
    <cellStyle name="20% - Dekorfärg1 2 3 2 10" xfId="43551"/>
    <cellStyle name="20% - Dekorfärg1 2 3 2 11" xfId="44004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2"/>
    <cellStyle name="20% - Dekorfärg1 2 4 11" xfId="44005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8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3"/>
    <cellStyle name="20% - Dekorfärg1 4 2 8" xfId="44006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5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5"/>
    <cellStyle name="20% - Dekorfärg1 5 2 8" xfId="44007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4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6"/>
    <cellStyle name="20% - Dekorfärg1 6 8" xfId="44008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7"/>
    <cellStyle name="20% - Dekorfärg1 7 8" xfId="44009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6"/>
    <cellStyle name="20% - Dekorfärg2" xfId="44242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5"/>
    <cellStyle name="20% - Dekorfärg2 2 17" xfId="43881"/>
    <cellStyle name="20% - Dekorfärg2 2 2" xfId="572"/>
    <cellStyle name="20% - Dekorfärg2 2 2 10" xfId="43558"/>
    <cellStyle name="20% - Dekorfärg2 2 2 11" xfId="44010"/>
    <cellStyle name="20% - Dekorfärg2 2 2 2" xfId="573"/>
    <cellStyle name="20% - Dekorfärg2 2 2 2 10" xfId="44011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9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60"/>
    <cellStyle name="20% - Dekorfärg2 2 3 11" xfId="44012"/>
    <cellStyle name="20% - Dekorfärg2 2 3 2" xfId="598"/>
    <cellStyle name="20% - Dekorfärg2 2 3 2 10" xfId="44013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1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4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2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5"/>
    <cellStyle name="20% - Dekorfärg2 3 3" xfId="652"/>
    <cellStyle name="20% - Dekorfärg2 3 3 10" xfId="43447"/>
    <cellStyle name="20% - Dekorfärg2 3 3 11" xfId="55919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5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3"/>
    <cellStyle name="20% - Dekorfärg2 4 2 7" xfId="44016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3"/>
    <cellStyle name="20% - Dekorfärg2 4 8" xfId="43939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5"/>
    <cellStyle name="20% - Dekorfärg2 5 2 7" xfId="44017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4"/>
    <cellStyle name="20% - Dekorfärg2 5 8" xfId="43956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6"/>
    <cellStyle name="20% - Dekorfärg2 6 7" xfId="44018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7"/>
    <cellStyle name="20% - Dekorfärg2 7 7" xfId="44019"/>
    <cellStyle name="20% - Dekorfärg2 8" xfId="674"/>
    <cellStyle name="20% - Dekorfärg2 9" xfId="675"/>
    <cellStyle name="20% - Dekorfärg2_2013 Acq." xfId="44437"/>
    <cellStyle name="20% - Dekorfärg3" xfId="44243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6"/>
    <cellStyle name="20% - Dekorfärg3 2 18" xfId="43882"/>
    <cellStyle name="20% - Dekorfärg3 2 2" xfId="677"/>
    <cellStyle name="20% - Dekorfärg3 2 2 10" xfId="20794"/>
    <cellStyle name="20% - Dekorfärg3 2 2 11" xfId="43568"/>
    <cellStyle name="20% - Dekorfärg3 2 2 12" xfId="44020"/>
    <cellStyle name="20% - Dekorfärg3 2 2 2" xfId="678"/>
    <cellStyle name="20% - Dekorfärg3 2 2 2 10" xfId="43569"/>
    <cellStyle name="20% - Dekorfärg3 2 2 2 11" xfId="44021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70"/>
    <cellStyle name="20% - Dekorfärg3 2 3 12" xfId="44022"/>
    <cellStyle name="20% - Dekorfärg3 2 3 2" xfId="703"/>
    <cellStyle name="20% - Dekorfärg3 2 3 2 10" xfId="43571"/>
    <cellStyle name="20% - Dekorfärg3 2 3 2 11" xfId="44023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2"/>
    <cellStyle name="20% - Dekorfärg3 2 4 11" xfId="44024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5"/>
    <cellStyle name="20% - Dekorfärg3 3 3" xfId="757"/>
    <cellStyle name="20% - Dekorfärg3 3 3 10" xfId="38427"/>
    <cellStyle name="20% - Dekorfärg3 3 3 11" xfId="38570"/>
    <cellStyle name="20% - Dekorfärg3 3 3 12" xfId="43448"/>
    <cellStyle name="20% - Dekorfärg3 3 3 13" xfId="55920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6"/>
    <cellStyle name="20% - Dekorfärg3 3_Accounts" xfId="763"/>
    <cellStyle name="20% - Dekorfärg3 4" xfId="764"/>
    <cellStyle name="20% - Dekorfärg3 4 10" xfId="43940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3"/>
    <cellStyle name="20% - Dekorfärg3 4 2 8" xfId="44026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4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5"/>
    <cellStyle name="20% - Dekorfärg3 5 2 8" xfId="44027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4"/>
    <cellStyle name="20% - Dekorfärg3 5 9" xfId="43957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6"/>
    <cellStyle name="20% - Dekorfärg3 6 8" xfId="44028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7"/>
    <cellStyle name="20% - Dekorfärg3 7 8" xfId="44029"/>
    <cellStyle name="20% - Dekorfärg3 8" xfId="779"/>
    <cellStyle name="20% - Dekorfärg3 9" xfId="780"/>
    <cellStyle name="20% - Dekorfärg3_2013 Acq." xfId="44439"/>
    <cellStyle name="20% - Dekorfärg4" xfId="44244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7"/>
    <cellStyle name="20% - Dekorfärg4 2 18" xfId="43883"/>
    <cellStyle name="20% - Dekorfärg4 2 2" xfId="782"/>
    <cellStyle name="20% - Dekorfärg4 2 2 10" xfId="20808"/>
    <cellStyle name="20% - Dekorfärg4 2 2 11" xfId="43578"/>
    <cellStyle name="20% - Dekorfärg4 2 2 12" xfId="44030"/>
    <cellStyle name="20% - Dekorfärg4 2 2 2" xfId="783"/>
    <cellStyle name="20% - Dekorfärg4 2 2 2 10" xfId="43579"/>
    <cellStyle name="20% - Dekorfärg4 2 2 2 11" xfId="44031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80"/>
    <cellStyle name="20% - Dekorfärg4 2 3 12" xfId="44032"/>
    <cellStyle name="20% - Dekorfärg4 2 3 2" xfId="808"/>
    <cellStyle name="20% - Dekorfärg4 2 3 2 10" xfId="43581"/>
    <cellStyle name="20% - Dekorfärg4 2 3 2 11" xfId="44033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2"/>
    <cellStyle name="20% - Dekorfärg4 2 4 11" xfId="44034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5"/>
    <cellStyle name="20% - Dekorfärg4 3 3" xfId="862"/>
    <cellStyle name="20% - Dekorfärg4 3 3 10" xfId="38428"/>
    <cellStyle name="20% - Dekorfärg4 3 3 11" xfId="38571"/>
    <cellStyle name="20% - Dekorfärg4 3 3 12" xfId="43449"/>
    <cellStyle name="20% - Dekorfärg4 3 3 13" xfId="55921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7"/>
    <cellStyle name="20% - Dekorfärg4 3_Accounts" xfId="868"/>
    <cellStyle name="20% - Dekorfärg4 4" xfId="869"/>
    <cellStyle name="20% - Dekorfärg4 4 10" xfId="43941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3"/>
    <cellStyle name="20% - Dekorfärg4 4 2 8" xfId="44036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5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5"/>
    <cellStyle name="20% - Dekorfärg4 5 2 8" xfId="44037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4"/>
    <cellStyle name="20% - Dekorfärg4 5 9" xfId="43958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6"/>
    <cellStyle name="20% - Dekorfärg4 6 8" xfId="44038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7"/>
    <cellStyle name="20% - Dekorfärg4 7 8" xfId="44039"/>
    <cellStyle name="20% - Dekorfärg4 8" xfId="884"/>
    <cellStyle name="20% - Dekorfärg4 9" xfId="885"/>
    <cellStyle name="20% - Dekorfärg4_2013 Acq." xfId="44442"/>
    <cellStyle name="20% - Dekorfärg5" xfId="44245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30"/>
    <cellStyle name="20% - Dekorfärg5 2 18" xfId="43874"/>
    <cellStyle name="20% - Dekorfärg5 2 2" xfId="890"/>
    <cellStyle name="20% - Dekorfärg5 2 2 10" xfId="20822"/>
    <cellStyle name="20% - Dekorfärg5 2 2 11" xfId="43588"/>
    <cellStyle name="20% - Dekorfärg5 2 2 12" xfId="44040"/>
    <cellStyle name="20% - Dekorfärg5 2 2 2" xfId="891"/>
    <cellStyle name="20% - Dekorfärg5 2 2 2 10" xfId="43589"/>
    <cellStyle name="20% - Dekorfärg5 2 2 2 11" xfId="44041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90"/>
    <cellStyle name="20% - Dekorfärg5 2 3 12" xfId="44042"/>
    <cellStyle name="20% - Dekorfärg5 2 3 2" xfId="916"/>
    <cellStyle name="20% - Dekorfärg5 2 3 2 10" xfId="43591"/>
    <cellStyle name="20% - Dekorfärg5 2 3 2 11" xfId="44043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2"/>
    <cellStyle name="20% - Dekorfärg5 2 4 11" xfId="44044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2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3"/>
    <cellStyle name="20% - Dekorfärg5 4 2 8" xfId="44045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9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5"/>
    <cellStyle name="20% - Dekorfärg5 5 2 8" xfId="44046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4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6"/>
    <cellStyle name="20% - Dekorfärg5 6 8" xfId="44047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7"/>
    <cellStyle name="20% - Dekorfärg5 7 8" xfId="44048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7"/>
    <cellStyle name="20% - Dekorfärg6" xfId="44246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8"/>
    <cellStyle name="20% - Dekorfärg6 2 18" xfId="43884"/>
    <cellStyle name="20% - Dekorfärg6 2 2" xfId="998"/>
    <cellStyle name="20% - Dekorfärg6 2 2 10" xfId="20834"/>
    <cellStyle name="20% - Dekorfärg6 2 2 11" xfId="43598"/>
    <cellStyle name="20% - Dekorfärg6 2 2 12" xfId="44049"/>
    <cellStyle name="20% - Dekorfärg6 2 2 2" xfId="999"/>
    <cellStyle name="20% - Dekorfärg6 2 2 2 10" xfId="43599"/>
    <cellStyle name="20% - Dekorfärg6 2 2 2 11" xfId="44050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600"/>
    <cellStyle name="20% - Dekorfärg6 2 3 12" xfId="44051"/>
    <cellStyle name="20% - Dekorfärg6 2 3 2" xfId="1024"/>
    <cellStyle name="20% - Dekorfärg6 2 3 2 10" xfId="43601"/>
    <cellStyle name="20% - Dekorfärg6 2 3 2 11" xfId="44052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2"/>
    <cellStyle name="20% - Dekorfärg6 2 4 11" xfId="44053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4"/>
    <cellStyle name="20% - Dekorfärg6 3 3" xfId="1078"/>
    <cellStyle name="20% - Dekorfärg6 3 3 10" xfId="38429"/>
    <cellStyle name="20% - Dekorfärg6 3 3 11" xfId="38572"/>
    <cellStyle name="20% - Dekorfärg6 3 3 12" xfId="43450"/>
    <cellStyle name="20% - Dekorfärg6 3 3 13" xfId="55922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8"/>
    <cellStyle name="20% - Dekorfärg6 3_Accounts" xfId="1084"/>
    <cellStyle name="20% - Dekorfärg6 4" xfId="1085"/>
    <cellStyle name="20% - Dekorfärg6 4 10" xfId="43943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3"/>
    <cellStyle name="20% - Dekorfärg6 4 2 8" xfId="44055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6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5"/>
    <cellStyle name="20% - Dekorfärg6 5 2 8" xfId="44056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4"/>
    <cellStyle name="20% - Dekorfärg6 5 9" xfId="43960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6"/>
    <cellStyle name="20% - Dekorfärg6 6 8" xfId="44057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7"/>
    <cellStyle name="20% - Dekorfärg6 7 8" xfId="44058"/>
    <cellStyle name="20% - Dekorfärg6 8" xfId="1100"/>
    <cellStyle name="20% - Dekorfärg6 9" xfId="1101"/>
    <cellStyle name="20% - Dekorfärg6_2013 Acq." xfId="44450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8"/>
    <cellStyle name="40 % - Akzent1 2 2 8" xfId="44288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9"/>
    <cellStyle name="40 % - Akzent1 3 14" xfId="44289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3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9"/>
    <cellStyle name="40 % - Akzent2 2 2 7" xfId="44290"/>
    <cellStyle name="40 % - Akzent2 2_DE Analysis" xfId="1119"/>
    <cellStyle name="40 % - Akzent2 3" xfId="1120"/>
    <cellStyle name="40 % - Akzent2 3 10" xfId="38544"/>
    <cellStyle name="40 % - Akzent2 3 11" xfId="43420"/>
    <cellStyle name="40 % - Akzent2 3 12" xfId="44291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4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10"/>
    <cellStyle name="40 % - Akzent3 2 2 8" xfId="44292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1"/>
    <cellStyle name="40 % - Akzent3 3 14" xfId="44293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5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1"/>
    <cellStyle name="40 % - Akzent4 2 2 8" xfId="44294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2"/>
    <cellStyle name="40 % - Akzent4 3 14" xfId="44295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6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2"/>
    <cellStyle name="40 % - Akzent5 2 2 8" xfId="44296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3"/>
    <cellStyle name="40 % - Akzent5 3 14" xfId="44297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7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3"/>
    <cellStyle name="40 % - Akzent6 2 2 8" xfId="44298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4"/>
    <cellStyle name="40 % - Akzent6 3 14" xfId="44299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8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6" builtinId="31" customBuiltin="1"/>
    <cellStyle name="40% - Accent1 10" xfId="55940"/>
    <cellStyle name="40% - Accent1 11" xfId="44313"/>
    <cellStyle name="40% - Accent1 12" xfId="44404"/>
    <cellStyle name="40% - Accent1 13" xfId="44594"/>
    <cellStyle name="40% - Accent1 2" xfId="1180"/>
    <cellStyle name="40% - Accent1 2 10" xfId="11522"/>
    <cellStyle name="40% - Accent1 2 10 2" xfId="32299"/>
    <cellStyle name="40% - Accent1 2 100" xfId="49760"/>
    <cellStyle name="40% - Accent1 2 101" xfId="50025"/>
    <cellStyle name="40% - Accent1 2 102" xfId="50185"/>
    <cellStyle name="40% - Accent1 2 103" xfId="50156"/>
    <cellStyle name="40% - Accent1 2 104" xfId="49974"/>
    <cellStyle name="40% - Accent1 2 105" xfId="50251"/>
    <cellStyle name="40% - Accent1 2 106" xfId="50435"/>
    <cellStyle name="40% - Accent1 2 107" xfId="50480"/>
    <cellStyle name="40% - Accent1 2 108" xfId="50455"/>
    <cellStyle name="40% - Accent1 2 109" xfId="50397"/>
    <cellStyle name="40% - Accent1 2 11" xfId="15713"/>
    <cellStyle name="40% - Accent1 2 11 2" xfId="34850"/>
    <cellStyle name="40% - Accent1 2 110" xfId="49205"/>
    <cellStyle name="40% - Accent1 2 111" xfId="50573"/>
    <cellStyle name="40% - Accent1 2 112" xfId="50544"/>
    <cellStyle name="40% - Accent1 2 113" xfId="49138"/>
    <cellStyle name="40% - Accent1 2 114" xfId="50637"/>
    <cellStyle name="40% - Accent1 2 115" xfId="50824"/>
    <cellStyle name="40% - Accent1 2 116" xfId="50869"/>
    <cellStyle name="40% - Accent1 2 117" xfId="50844"/>
    <cellStyle name="40% - Accent1 2 118" xfId="50786"/>
    <cellStyle name="40% - Accent1 2 119" xfId="49937"/>
    <cellStyle name="40% - Accent1 2 12" xfId="24517"/>
    <cellStyle name="40% - Accent1 2 120" xfId="50957"/>
    <cellStyle name="40% - Accent1 2 121" xfId="50928"/>
    <cellStyle name="40% - Accent1 2 122" xfId="49028"/>
    <cellStyle name="40% - Accent1 2 123" xfId="51017"/>
    <cellStyle name="40% - Accent1 2 124" xfId="51202"/>
    <cellStyle name="40% - Accent1 2 125" xfId="51249"/>
    <cellStyle name="40% - Accent1 2 126" xfId="51224"/>
    <cellStyle name="40% - Accent1 2 127" xfId="51164"/>
    <cellStyle name="40% - Accent1 2 128" xfId="49485"/>
    <cellStyle name="40% - Accent1 2 129" xfId="51332"/>
    <cellStyle name="40% - Accent1 2 13" xfId="20859"/>
    <cellStyle name="40% - Accent1 2 130" xfId="51302"/>
    <cellStyle name="40% - Accent1 2 131" xfId="49452"/>
    <cellStyle name="40% - Accent1 2 132" xfId="51389"/>
    <cellStyle name="40% - Accent1 2 133" xfId="51573"/>
    <cellStyle name="40% - Accent1 2 134" xfId="51615"/>
    <cellStyle name="40% - Accent1 2 135" xfId="51590"/>
    <cellStyle name="40% - Accent1 2 136" xfId="51535"/>
    <cellStyle name="40% - Accent1 2 137" xfId="49184"/>
    <cellStyle name="40% - Accent1 2 138" xfId="51691"/>
    <cellStyle name="40% - Accent1 2 139" xfId="51662"/>
    <cellStyle name="40% - Accent1 2 14" xfId="38005"/>
    <cellStyle name="40% - Accent1 2 140" xfId="49900"/>
    <cellStyle name="40% - Accent1 2 141" xfId="51746"/>
    <cellStyle name="40% - Accent1 2 142" xfId="51930"/>
    <cellStyle name="40% - Accent1 2 143" xfId="51972"/>
    <cellStyle name="40% - Accent1 2 144" xfId="51947"/>
    <cellStyle name="40% - Accent1 2 145" xfId="51892"/>
    <cellStyle name="40% - Accent1 2 146" xfId="49113"/>
    <cellStyle name="40% - Accent1 2 147" xfId="52046"/>
    <cellStyle name="40% - Accent1 2 148" xfId="52017"/>
    <cellStyle name="40% - Accent1 2 149" xfId="49458"/>
    <cellStyle name="40% - Accent1 2 15" xfId="38182"/>
    <cellStyle name="40% - Accent1 2 150" xfId="52101"/>
    <cellStyle name="40% - Accent1 2 151" xfId="52285"/>
    <cellStyle name="40% - Accent1 2 152" xfId="52325"/>
    <cellStyle name="40% - Accent1 2 153" xfId="52300"/>
    <cellStyle name="40% - Accent1 2 154" xfId="52247"/>
    <cellStyle name="40% - Accent1 2 155" xfId="48517"/>
    <cellStyle name="40% - Accent1 2 156" xfId="48413"/>
    <cellStyle name="40% - Accent1 2 157" xfId="52420"/>
    <cellStyle name="40% - Accent1 2 158" xfId="52389"/>
    <cellStyle name="40% - Accent1 2 159" xfId="48437"/>
    <cellStyle name="40% - Accent1 2 16" xfId="38317"/>
    <cellStyle name="40% - Accent1 2 160" xfId="53009"/>
    <cellStyle name="40% - Accent1 2 161" xfId="53120"/>
    <cellStyle name="40% - Accent1 2 162" xfId="53091"/>
    <cellStyle name="40% - Accent1 2 163" xfId="52965"/>
    <cellStyle name="40% - Accent1 2 164" xfId="53175"/>
    <cellStyle name="40% - Accent1 2 165" xfId="53361"/>
    <cellStyle name="40% - Accent1 2 166" xfId="53401"/>
    <cellStyle name="40% - Accent1 2 167" xfId="53376"/>
    <cellStyle name="40% - Accent1 2 168" xfId="53323"/>
    <cellStyle name="40% - Accent1 2 169" xfId="53587"/>
    <cellStyle name="40% - Accent1 2 17" xfId="38464"/>
    <cellStyle name="40% - Accent1 2 170" xfId="53747"/>
    <cellStyle name="40% - Accent1 2 171" xfId="53718"/>
    <cellStyle name="40% - Accent1 2 172" xfId="53536"/>
    <cellStyle name="40% - Accent1 2 173" xfId="53813"/>
    <cellStyle name="40% - Accent1 2 174" xfId="53997"/>
    <cellStyle name="40% - Accent1 2 175" xfId="54042"/>
    <cellStyle name="40% - Accent1 2 176" xfId="54017"/>
    <cellStyle name="40% - Accent1 2 177" xfId="53959"/>
    <cellStyle name="40% - Accent1 2 178" xfId="52790"/>
    <cellStyle name="40% - Accent1 2 179" xfId="54135"/>
    <cellStyle name="40% - Accent1 2 18" xfId="43293"/>
    <cellStyle name="40% - Accent1 2 180" xfId="54106"/>
    <cellStyle name="40% - Accent1 2 181" xfId="52723"/>
    <cellStyle name="40% - Accent1 2 182" xfId="54199"/>
    <cellStyle name="40% - Accent1 2 183" xfId="54386"/>
    <cellStyle name="40% - Accent1 2 184" xfId="54431"/>
    <cellStyle name="40% - Accent1 2 185" xfId="54406"/>
    <cellStyle name="40% - Accent1 2 186" xfId="54348"/>
    <cellStyle name="40% - Accent1 2 187" xfId="53499"/>
    <cellStyle name="40% - Accent1 2 188" xfId="54519"/>
    <cellStyle name="40% - Accent1 2 189" xfId="54490"/>
    <cellStyle name="40% - Accent1 2 19" xfId="43836"/>
    <cellStyle name="40% - Accent1 2 190" xfId="52612"/>
    <cellStyle name="40% - Accent1 2 191" xfId="54579"/>
    <cellStyle name="40% - Accent1 2 192" xfId="54764"/>
    <cellStyle name="40% - Accent1 2 193" xfId="54811"/>
    <cellStyle name="40% - Accent1 2 194" xfId="54786"/>
    <cellStyle name="40% - Accent1 2 195" xfId="54726"/>
    <cellStyle name="40% - Accent1 2 196" xfId="53058"/>
    <cellStyle name="40% - Accent1 2 197" xfId="54894"/>
    <cellStyle name="40% - Accent1 2 198" xfId="54864"/>
    <cellStyle name="40% - Accent1 2 199" xfId="53025"/>
    <cellStyle name="40% - Accent1 2 2" xfId="1181"/>
    <cellStyle name="40% - Accent1 2 2 10" xfId="20860"/>
    <cellStyle name="40% - Accent1 2 2 100" xfId="50151"/>
    <cellStyle name="40% - Accent1 2 2 101" xfId="49882"/>
    <cellStyle name="40% - Accent1 2 2 102" xfId="50294"/>
    <cellStyle name="40% - Accent1 2 2 103" xfId="50396"/>
    <cellStyle name="40% - Accent1 2 2 104" xfId="50413"/>
    <cellStyle name="40% - Accent1 2 2 105" xfId="50451"/>
    <cellStyle name="40% - Accent1 2 2 106" xfId="50340"/>
    <cellStyle name="40% - Accent1 2 2 107" xfId="49137"/>
    <cellStyle name="40% - Accent1 2 2 108" xfId="49247"/>
    <cellStyle name="40% - Accent1 2 2 109" xfId="50540"/>
    <cellStyle name="40% - Accent1 2 2 11" xfId="38110"/>
    <cellStyle name="40% - Accent1 2 2 110" xfId="48965"/>
    <cellStyle name="40% - Accent1 2 2 111" xfId="50680"/>
    <cellStyle name="40% - Accent1 2 2 112" xfId="50785"/>
    <cellStyle name="40% - Accent1 2 2 113" xfId="50802"/>
    <cellStyle name="40% - Accent1 2 2 114" xfId="50840"/>
    <cellStyle name="40% - Accent1 2 2 115" xfId="50727"/>
    <cellStyle name="40% - Accent1 2 2 116" xfId="49146"/>
    <cellStyle name="40% - Accent1 2 2 117" xfId="50065"/>
    <cellStyle name="40% - Accent1 2 2 118" xfId="50923"/>
    <cellStyle name="40% - Accent1 2 2 119" xfId="50052"/>
    <cellStyle name="40% - Accent1 2 2 12" xfId="38284"/>
    <cellStyle name="40% - Accent1 2 2 120" xfId="51060"/>
    <cellStyle name="40% - Accent1 2 2 121" xfId="51163"/>
    <cellStyle name="40% - Accent1 2 2 122" xfId="51180"/>
    <cellStyle name="40% - Accent1 2 2 123" xfId="51220"/>
    <cellStyle name="40% - Accent1 2 2 124" xfId="51107"/>
    <cellStyle name="40% - Accent1 2 2 125" xfId="49931"/>
    <cellStyle name="40% - Accent1 2 2 126" xfId="49179"/>
    <cellStyle name="40% - Accent1 2 2 127" xfId="51297"/>
    <cellStyle name="40% - Accent1 2 2 128" xfId="49077"/>
    <cellStyle name="40% - Accent1 2 2 129" xfId="51432"/>
    <cellStyle name="40% - Accent1 2 2 13" xfId="38421"/>
    <cellStyle name="40% - Accent1 2 2 130" xfId="51534"/>
    <cellStyle name="40% - Accent1 2 2 131" xfId="51551"/>
    <cellStyle name="40% - Accent1 2 2 132" xfId="51586"/>
    <cellStyle name="40% - Accent1 2 2 133" xfId="51478"/>
    <cellStyle name="40% - Accent1 2 2 134" xfId="50031"/>
    <cellStyle name="40% - Accent1 2 2 135" xfId="49438"/>
    <cellStyle name="40% - Accent1 2 2 136" xfId="51658"/>
    <cellStyle name="40% - Accent1 2 2 137" xfId="49115"/>
    <cellStyle name="40% - Accent1 2 2 138" xfId="51789"/>
    <cellStyle name="40% - Accent1 2 2 139" xfId="51891"/>
    <cellStyle name="40% - Accent1 2 2 14" xfId="38564"/>
    <cellStyle name="40% - Accent1 2 2 140" xfId="51908"/>
    <cellStyle name="40% - Accent1 2 2 141" xfId="51943"/>
    <cellStyle name="40% - Accent1 2 2 142" xfId="51835"/>
    <cellStyle name="40% - Accent1 2 2 143" xfId="49156"/>
    <cellStyle name="40% - Accent1 2 2 144" xfId="49285"/>
    <cellStyle name="40% - Accent1 2 2 145" xfId="52013"/>
    <cellStyle name="40% - Accent1 2 2 146" xfId="49044"/>
    <cellStyle name="40% - Accent1 2 2 147" xfId="52144"/>
    <cellStyle name="40% - Accent1 2 2 148" xfId="52246"/>
    <cellStyle name="40% - Accent1 2 2 149" xfId="52263"/>
    <cellStyle name="40% - Accent1 2 2 15" xfId="43442"/>
    <cellStyle name="40% - Accent1 2 2 150" xfId="52296"/>
    <cellStyle name="40% - Accent1 2 2 151" xfId="52190"/>
    <cellStyle name="40% - Accent1 2 2 152" xfId="48391"/>
    <cellStyle name="40% - Accent1 2 2 153" xfId="48438"/>
    <cellStyle name="40% - Accent1 2 2 154" xfId="48424"/>
    <cellStyle name="40% - Accent1 2 2 155" xfId="52385"/>
    <cellStyle name="40% - Accent1 2 2 156" xfId="48398"/>
    <cellStyle name="40% - Accent1 2 2 157" xfId="52964"/>
    <cellStyle name="40% - Accent1 2 2 158" xfId="52985"/>
    <cellStyle name="40% - Accent1 2 2 159" xfId="53087"/>
    <cellStyle name="40% - Accent1 2 2 16" xfId="44059"/>
    <cellStyle name="40% - Accent1 2 2 160" xfId="52896"/>
    <cellStyle name="40% - Accent1 2 2 161" xfId="53218"/>
    <cellStyle name="40% - Accent1 2 2 162" xfId="53322"/>
    <cellStyle name="40% - Accent1 2 2 163" xfId="53339"/>
    <cellStyle name="40% - Accent1 2 2 164" xfId="53372"/>
    <cellStyle name="40% - Accent1 2 2 165" xfId="53264"/>
    <cellStyle name="40% - Accent1 2 2 166" xfId="53535"/>
    <cellStyle name="40% - Accent1 2 2 167" xfId="53560"/>
    <cellStyle name="40% - Accent1 2 2 168" xfId="53713"/>
    <cellStyle name="40% - Accent1 2 2 169" xfId="53444"/>
    <cellStyle name="40% - Accent1 2 2 17" xfId="44460"/>
    <cellStyle name="40% - Accent1 2 2 170" xfId="53856"/>
    <cellStyle name="40% - Accent1 2 2 171" xfId="53958"/>
    <cellStyle name="40% - Accent1 2 2 172" xfId="53975"/>
    <cellStyle name="40% - Accent1 2 2 173" xfId="54013"/>
    <cellStyle name="40% - Accent1 2 2 174" xfId="53902"/>
    <cellStyle name="40% - Accent1 2 2 175" xfId="52722"/>
    <cellStyle name="40% - Accent1 2 2 176" xfId="52832"/>
    <cellStyle name="40% - Accent1 2 2 177" xfId="54102"/>
    <cellStyle name="40% - Accent1 2 2 178" xfId="52549"/>
    <cellStyle name="40% - Accent1 2 2 179" xfId="54242"/>
    <cellStyle name="40% - Accent1 2 2 18" xfId="44496"/>
    <cellStyle name="40% - Accent1 2 2 180" xfId="54347"/>
    <cellStyle name="40% - Accent1 2 2 181" xfId="54364"/>
    <cellStyle name="40% - Accent1 2 2 182" xfId="54402"/>
    <cellStyle name="40% - Accent1 2 2 183" xfId="54289"/>
    <cellStyle name="40% - Accent1 2 2 184" xfId="52731"/>
    <cellStyle name="40% - Accent1 2 2 185" xfId="53627"/>
    <cellStyle name="40% - Accent1 2 2 186" xfId="54485"/>
    <cellStyle name="40% - Accent1 2 2 187" xfId="53614"/>
    <cellStyle name="40% - Accent1 2 2 188" xfId="54622"/>
    <cellStyle name="40% - Accent1 2 2 189" xfId="54725"/>
    <cellStyle name="40% - Accent1 2 2 19" xfId="44627"/>
    <cellStyle name="40% - Accent1 2 2 190" xfId="54742"/>
    <cellStyle name="40% - Accent1 2 2 191" xfId="54782"/>
    <cellStyle name="40% - Accent1 2 2 192" xfId="54669"/>
    <cellStyle name="40% - Accent1 2 2 193" xfId="53493"/>
    <cellStyle name="40% - Accent1 2 2 194" xfId="52764"/>
    <cellStyle name="40% - Accent1 2 2 195" xfId="54859"/>
    <cellStyle name="40% - Accent1 2 2 196" xfId="52661"/>
    <cellStyle name="40% - Accent1 2 2 197" xfId="54994"/>
    <cellStyle name="40% - Accent1 2 2 198" xfId="55096"/>
    <cellStyle name="40% - Accent1 2 2 199" xfId="55113"/>
    <cellStyle name="40% - Accent1 2 2 2" xfId="1182"/>
    <cellStyle name="40% - Accent1 2 2 2 10" xfId="43614"/>
    <cellStyle name="40% - Accent1 2 2 2 11" xfId="44060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50"/>
    <cellStyle name="40% - Accent1 2 2 200" xfId="55148"/>
    <cellStyle name="40% - Accent1 2 2 201" xfId="55040"/>
    <cellStyle name="40% - Accent1 2 2 202" xfId="53593"/>
    <cellStyle name="40% - Accent1 2 2 203" xfId="53011"/>
    <cellStyle name="40% - Accent1 2 2 204" xfId="55220"/>
    <cellStyle name="40% - Accent1 2 2 205" xfId="52700"/>
    <cellStyle name="40% - Accent1 2 2 206" xfId="55351"/>
    <cellStyle name="40% - Accent1 2 2 207" xfId="55453"/>
    <cellStyle name="40% - Accent1 2 2 208" xfId="55470"/>
    <cellStyle name="40% - Accent1 2 2 209" xfId="55505"/>
    <cellStyle name="40% - Accent1 2 2 21" xfId="45300"/>
    <cellStyle name="40% - Accent1 2 2 210" xfId="55397"/>
    <cellStyle name="40% - Accent1 2 2 211" xfId="52741"/>
    <cellStyle name="40% - Accent1 2 2 212" xfId="52869"/>
    <cellStyle name="40% - Accent1 2 2 213" xfId="55575"/>
    <cellStyle name="40% - Accent1 2 2 214" xfId="52628"/>
    <cellStyle name="40% - Accent1 2 2 215" xfId="55706"/>
    <cellStyle name="40% - Accent1 2 2 216" xfId="55808"/>
    <cellStyle name="40% - Accent1 2 2 217" xfId="55825"/>
    <cellStyle name="40% - Accent1 2 2 218" xfId="55858"/>
    <cellStyle name="40% - Accent1 2 2 219" xfId="55752"/>
    <cellStyle name="40% - Accent1 2 2 22" xfId="45333"/>
    <cellStyle name="40% - Accent1 2 2 23" xfId="45469"/>
    <cellStyle name="40% - Accent1 2 2 24" xfId="45174"/>
    <cellStyle name="40% - Accent1 2 2 25" xfId="45632"/>
    <cellStyle name="40% - Accent1 2 2 26" xfId="45738"/>
    <cellStyle name="40% - Accent1 2 2 27" xfId="45755"/>
    <cellStyle name="40% - Accent1 2 2 28" xfId="45800"/>
    <cellStyle name="40% - Accent1 2 2 29" xfId="45679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3"/>
    <cellStyle name="40% - Accent1 2 2 31" xfId="45988"/>
    <cellStyle name="40% - Accent1 2 2 32" xfId="46141"/>
    <cellStyle name="40% - Accent1 2 2 33" xfId="45872"/>
    <cellStyle name="40% - Accent1 2 2 34" xfId="46284"/>
    <cellStyle name="40% - Accent1 2 2 35" xfId="46386"/>
    <cellStyle name="40% - Accent1 2 2 36" xfId="46403"/>
    <cellStyle name="40% - Accent1 2 2 37" xfId="46441"/>
    <cellStyle name="40% - Accent1 2 2 38" xfId="46330"/>
    <cellStyle name="40% - Accent1 2 2 39" xfId="44967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7"/>
    <cellStyle name="40% - Accent1 2 2 41" xfId="46530"/>
    <cellStyle name="40% - Accent1 2 2 42" xfId="44795"/>
    <cellStyle name="40% - Accent1 2 2 43" xfId="46670"/>
    <cellStyle name="40% - Accent1 2 2 44" xfId="46775"/>
    <cellStyle name="40% - Accent1 2 2 45" xfId="46792"/>
    <cellStyle name="40% - Accent1 2 2 46" xfId="46830"/>
    <cellStyle name="40% - Accent1 2 2 47" xfId="46717"/>
    <cellStyle name="40% - Accent1 2 2 48" xfId="44976"/>
    <cellStyle name="40% - Accent1 2 2 49" xfId="46055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3"/>
    <cellStyle name="40% - Accent1 2 2 51" xfId="46042"/>
    <cellStyle name="40% - Accent1 2 2 52" xfId="47050"/>
    <cellStyle name="40% - Accent1 2 2 53" xfId="47153"/>
    <cellStyle name="40% - Accent1 2 2 54" xfId="47170"/>
    <cellStyle name="40% - Accent1 2 2 55" xfId="47210"/>
    <cellStyle name="40% - Accent1 2 2 56" xfId="47097"/>
    <cellStyle name="40% - Accent1 2 2 57" xfId="45921"/>
    <cellStyle name="40% - Accent1 2 2 58" xfId="45009"/>
    <cellStyle name="40% - Accent1 2 2 59" xfId="47287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7"/>
    <cellStyle name="40% - Accent1 2 2 61" xfId="47422"/>
    <cellStyle name="40% - Accent1 2 2 62" xfId="47524"/>
    <cellStyle name="40% - Accent1 2 2 63" xfId="47541"/>
    <cellStyle name="40% - Accent1 2 2 64" xfId="47576"/>
    <cellStyle name="40% - Accent1 2 2 65" xfId="47468"/>
    <cellStyle name="40% - Accent1 2 2 66" xfId="46021"/>
    <cellStyle name="40% - Accent1 2 2 67" xfId="45361"/>
    <cellStyle name="40% - Accent1 2 2 68" xfId="47648"/>
    <cellStyle name="40% - Accent1 2 2 69" xfId="44945"/>
    <cellStyle name="40% - Accent1 2 2 7" xfId="11523"/>
    <cellStyle name="40% - Accent1 2 2 7 2" xfId="32300"/>
    <cellStyle name="40% - Accent1 2 2 70" xfId="47779"/>
    <cellStyle name="40% - Accent1 2 2 71" xfId="47881"/>
    <cellStyle name="40% - Accent1 2 2 72" xfId="47898"/>
    <cellStyle name="40% - Accent1 2 2 73" xfId="47933"/>
    <cellStyle name="40% - Accent1 2 2 74" xfId="47825"/>
    <cellStyle name="40% - Accent1 2 2 75" xfId="44986"/>
    <cellStyle name="40% - Accent1 2 2 76" xfId="45115"/>
    <cellStyle name="40% - Accent1 2 2 77" xfId="48003"/>
    <cellStyle name="40% - Accent1 2 2 78" xfId="44874"/>
    <cellStyle name="40% - Accent1 2 2 79" xfId="48134"/>
    <cellStyle name="40% - Accent1 2 2 8" xfId="16141"/>
    <cellStyle name="40% - Accent1 2 2 8 2" xfId="35265"/>
    <cellStyle name="40% - Accent1 2 2 80" xfId="48236"/>
    <cellStyle name="40% - Accent1 2 2 81" xfId="48253"/>
    <cellStyle name="40% - Accent1 2 2 82" xfId="48286"/>
    <cellStyle name="40% - Accent1 2 2 83" xfId="48180"/>
    <cellStyle name="40% - Accent1 2 2 84" xfId="48491"/>
    <cellStyle name="40% - Accent1 2 2 85" xfId="48693"/>
    <cellStyle name="40% - Accent1 2 2 86" xfId="48723"/>
    <cellStyle name="40% - Accent1 2 2 87" xfId="48799"/>
    <cellStyle name="40% - Accent1 2 2 88" xfId="48573"/>
    <cellStyle name="40% - Accent1 2 2 89" xfId="49390"/>
    <cellStyle name="40% - Accent1 2 2 9" xfId="24518"/>
    <cellStyle name="40% - Accent1 2 2 90" xfId="49412"/>
    <cellStyle name="40% - Accent1 2 2 91" xfId="49518"/>
    <cellStyle name="40% - Accent1 2 2 92" xfId="49317"/>
    <cellStyle name="40% - Accent1 2 2 93" xfId="49655"/>
    <cellStyle name="40% - Accent1 2 2 94" xfId="49759"/>
    <cellStyle name="40% - Accent1 2 2 95" xfId="49776"/>
    <cellStyle name="40% - Accent1 2 2 96" xfId="49810"/>
    <cellStyle name="40% - Accent1 2 2 97" xfId="49701"/>
    <cellStyle name="40% - Accent1 2 2 98" xfId="49973"/>
    <cellStyle name="40% - Accent1 2 2 99" xfId="49998"/>
    <cellStyle name="40% - Accent1 2 2_Balance sheet - Parent" xfId="38632"/>
    <cellStyle name="40% - Accent1 2 20" xfId="44521"/>
    <cellStyle name="40% - Accent1 2 200" xfId="54951"/>
    <cellStyle name="40% - Accent1 2 201" xfId="55135"/>
    <cellStyle name="40% - Accent1 2 202" xfId="55177"/>
    <cellStyle name="40% - Accent1 2 203" xfId="55152"/>
    <cellStyle name="40% - Accent1 2 204" xfId="55097"/>
    <cellStyle name="40% - Accent1 2 205" xfId="52769"/>
    <cellStyle name="40% - Accent1 2 206" xfId="55253"/>
    <cellStyle name="40% - Accent1 2 207" xfId="55224"/>
    <cellStyle name="40% - Accent1 2 208" xfId="53462"/>
    <cellStyle name="40% - Accent1 2 209" xfId="55308"/>
    <cellStyle name="40% - Accent1 2 21" xfId="44666"/>
    <cellStyle name="40% - Accent1 2 210" xfId="55492"/>
    <cellStyle name="40% - Accent1 2 211" xfId="55534"/>
    <cellStyle name="40% - Accent1 2 212" xfId="55509"/>
    <cellStyle name="40% - Accent1 2 213" xfId="55454"/>
    <cellStyle name="40% - Accent1 2 214" xfId="52698"/>
    <cellStyle name="40% - Accent1 2 215" xfId="55608"/>
    <cellStyle name="40% - Accent1 2 216" xfId="55579"/>
    <cellStyle name="40% - Accent1 2 217" xfId="53031"/>
    <cellStyle name="40% - Accent1 2 218" xfId="55663"/>
    <cellStyle name="40% - Accent1 2 219" xfId="55847"/>
    <cellStyle name="40% - Accent1 2 22" xfId="44634"/>
    <cellStyle name="40% - Accent1 2 220" xfId="55887"/>
    <cellStyle name="40% - Accent1 2 221" xfId="55862"/>
    <cellStyle name="40% - Accent1 2 222" xfId="55809"/>
    <cellStyle name="40% - Accent1 2 23" xfId="44461"/>
    <cellStyle name="40% - Accent1 2 24" xfId="45359"/>
    <cellStyle name="40% - Accent1 2 25" xfId="45504"/>
    <cellStyle name="40% - Accent1 2 26" xfId="45473"/>
    <cellStyle name="40% - Accent1 2 27" xfId="45301"/>
    <cellStyle name="40% - Accent1 2 28" xfId="45590"/>
    <cellStyle name="40% - Accent1 2 29" xfId="45777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1"/>
    <cellStyle name="40% - Accent1 2 3 2" xfId="1207"/>
    <cellStyle name="40% - Accent1 2 3 2 10" xfId="43616"/>
    <cellStyle name="40% - Accent1 2 3 2 11" xfId="44062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8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5"/>
    <cellStyle name="40% - Accent1 2 3 4 9" xfId="55941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9"/>
    <cellStyle name="40% - Accent1 2 31" xfId="45804"/>
    <cellStyle name="40% - Accent1 2 32" xfId="45739"/>
    <cellStyle name="40% - Accent1 2 33" xfId="46015"/>
    <cellStyle name="40% - Accent1 2 34" xfId="46175"/>
    <cellStyle name="40% - Accent1 2 35" xfId="46146"/>
    <cellStyle name="40% - Accent1 2 36" xfId="45964"/>
    <cellStyle name="40% - Accent1 2 37" xfId="46241"/>
    <cellStyle name="40% - Accent1 2 38" xfId="46425"/>
    <cellStyle name="40% - Accent1 2 39" xfId="46470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7"/>
    <cellStyle name="40% - Accent1 2 4 9" xfId="44063"/>
    <cellStyle name="40% - Accent1 2 40" xfId="46445"/>
    <cellStyle name="40% - Accent1 2 41" xfId="46387"/>
    <cellStyle name="40% - Accent1 2 42" xfId="45035"/>
    <cellStyle name="40% - Accent1 2 43" xfId="46563"/>
    <cellStyle name="40% - Accent1 2 44" xfId="46534"/>
    <cellStyle name="40% - Accent1 2 45" xfId="44968"/>
    <cellStyle name="40% - Accent1 2 46" xfId="46627"/>
    <cellStyle name="40% - Accent1 2 47" xfId="46814"/>
    <cellStyle name="40% - Accent1 2 48" xfId="46859"/>
    <cellStyle name="40% - Accent1 2 49" xfId="46834"/>
    <cellStyle name="40% - Accent1 2 5" xfId="1238"/>
    <cellStyle name="40% - Accent1 2 5 2" xfId="1239"/>
    <cellStyle name="40% - Accent1 2 50" xfId="46776"/>
    <cellStyle name="40% - Accent1 2 51" xfId="45927"/>
    <cellStyle name="40% - Accent1 2 52" xfId="46947"/>
    <cellStyle name="40% - Accent1 2 53" xfId="46918"/>
    <cellStyle name="40% - Accent1 2 54" xfId="44858"/>
    <cellStyle name="40% - Accent1 2 55" xfId="47007"/>
    <cellStyle name="40% - Accent1 2 56" xfId="47192"/>
    <cellStyle name="40% - Accent1 2 57" xfId="47239"/>
    <cellStyle name="40% - Accent1 2 58" xfId="47214"/>
    <cellStyle name="40% - Accent1 2 59" xfId="47154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8"/>
    <cellStyle name="40% - Accent1 2 61" xfId="47322"/>
    <cellStyle name="40% - Accent1 2 62" xfId="47292"/>
    <cellStyle name="40% - Accent1 2 63" xfId="45375"/>
    <cellStyle name="40% - Accent1 2 64" xfId="47379"/>
    <cellStyle name="40% - Accent1 2 65" xfId="47563"/>
    <cellStyle name="40% - Accent1 2 66" xfId="47605"/>
    <cellStyle name="40% - Accent1 2 67" xfId="47580"/>
    <cellStyle name="40% - Accent1 2 68" xfId="47525"/>
    <cellStyle name="40% - Accent1 2 69" xfId="45014"/>
    <cellStyle name="40% - Accent1 2 7" xfId="1242"/>
    <cellStyle name="40% - Accent1 2 7 2" xfId="1243"/>
    <cellStyle name="40% - Accent1 2 7 3" xfId="4521"/>
    <cellStyle name="40% - Accent1 2 7 4" xfId="24571"/>
    <cellStyle name="40% - Accent1 2 70" xfId="47681"/>
    <cellStyle name="40% - Accent1 2 71" xfId="47652"/>
    <cellStyle name="40% - Accent1 2 72" xfId="45890"/>
    <cellStyle name="40% - Accent1 2 73" xfId="47736"/>
    <cellStyle name="40% - Accent1 2 74" xfId="47920"/>
    <cellStyle name="40% - Accent1 2 75" xfId="47962"/>
    <cellStyle name="40% - Accent1 2 76" xfId="47937"/>
    <cellStyle name="40% - Accent1 2 77" xfId="47882"/>
    <cellStyle name="40% - Accent1 2 78" xfId="44943"/>
    <cellStyle name="40% - Accent1 2 79" xfId="48036"/>
    <cellStyle name="40% - Accent1 2 8" xfId="1244"/>
    <cellStyle name="40% - Accent1 2 80" xfId="48007"/>
    <cellStyle name="40% - Accent1 2 81" xfId="45381"/>
    <cellStyle name="40% - Accent1 2 82" xfId="48091"/>
    <cellStyle name="40% - Accent1 2 83" xfId="48275"/>
    <cellStyle name="40% - Accent1 2 84" xfId="48315"/>
    <cellStyle name="40% - Accent1 2 85" xfId="48290"/>
    <cellStyle name="40% - Accent1 2 86" xfId="48237"/>
    <cellStyle name="40% - Accent1 2 87" xfId="48351"/>
    <cellStyle name="40% - Accent1 2 88" xfId="48748"/>
    <cellStyle name="40% - Accent1 2 89" xfId="48836"/>
    <cellStyle name="40% - Accent1 2 9" xfId="1245"/>
    <cellStyle name="40% - Accent1 2 90" xfId="48804"/>
    <cellStyle name="40% - Accent1 2 91" xfId="48694"/>
    <cellStyle name="40% - Accent1 2 92" xfId="49436"/>
    <cellStyle name="40% - Accent1 2 93" xfId="49551"/>
    <cellStyle name="40% - Accent1 2 94" xfId="49522"/>
    <cellStyle name="40% - Accent1 2 95" xfId="49391"/>
    <cellStyle name="40% - Accent1 2 96" xfId="49612"/>
    <cellStyle name="40% - Accent1 2 97" xfId="49798"/>
    <cellStyle name="40% - Accent1 2 98" xfId="49839"/>
    <cellStyle name="40% - Accent1 2 99" xfId="49814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9"/>
    <cellStyle name="40% - Accent1 6" xfId="24516"/>
    <cellStyle name="40% - Accent1 6 2" xfId="45239"/>
    <cellStyle name="40% - Accent1 7" xfId="45431"/>
    <cellStyle name="40% - Accent1 8" xfId="45781"/>
    <cellStyle name="40% - Accent1 9" xfId="55942"/>
    <cellStyle name="40% - Accent2" xfId="43366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6"/>
    <cellStyle name="40% - Accent2 16" xfId="44315"/>
    <cellStyle name="40% - Accent2 17" xfId="44406"/>
    <cellStyle name="40% - Accent2 18" xfId="44595"/>
    <cellStyle name="40% - Accent2 2" xfId="1250"/>
    <cellStyle name="40% - Accent2 2 10" xfId="20264"/>
    <cellStyle name="40% - Accent2 2 10 2" xfId="37611"/>
    <cellStyle name="40% - Accent2 2 100" xfId="49916"/>
    <cellStyle name="40% - Accent2 2 101" xfId="50184"/>
    <cellStyle name="40% - Accent2 2 102" xfId="50157"/>
    <cellStyle name="40% - Accent2 2 103" xfId="49883"/>
    <cellStyle name="40% - Accent2 2 104" xfId="50272"/>
    <cellStyle name="40% - Accent2 2 105" xfId="50359"/>
    <cellStyle name="40% - Accent2 2 106" xfId="50479"/>
    <cellStyle name="40% - Accent2 2 107" xfId="50456"/>
    <cellStyle name="40% - Accent2 2 108" xfId="50341"/>
    <cellStyle name="40% - Accent2 2 109" xfId="49100"/>
    <cellStyle name="40% - Accent2 2 11" xfId="24573"/>
    <cellStyle name="40% - Accent2 2 110" xfId="50572"/>
    <cellStyle name="40% - Accent2 2 111" xfId="50545"/>
    <cellStyle name="40% - Accent2 2 112" xfId="49145"/>
    <cellStyle name="40% - Accent2 2 113" xfId="50658"/>
    <cellStyle name="40% - Accent2 2 114" xfId="50746"/>
    <cellStyle name="40% - Accent2 2 115" xfId="50868"/>
    <cellStyle name="40% - Accent2 2 116" xfId="50845"/>
    <cellStyle name="40% - Accent2 2 117" xfId="50728"/>
    <cellStyle name="40% - Accent2 2 118" xfId="49219"/>
    <cellStyle name="40% - Accent2 2 119" xfId="50956"/>
    <cellStyle name="40% - Accent2 2 12" xfId="20866"/>
    <cellStyle name="40% - Accent2 2 120" xfId="50929"/>
    <cellStyle name="40% - Accent2 2 121" xfId="50053"/>
    <cellStyle name="40% - Accent2 2 122" xfId="51038"/>
    <cellStyle name="40% - Accent2 2 123" xfId="51126"/>
    <cellStyle name="40% - Accent2 2 124" xfId="51248"/>
    <cellStyle name="40% - Accent2 2 125" xfId="51225"/>
    <cellStyle name="40% - Accent2 2 126" xfId="51108"/>
    <cellStyle name="40% - Accent2 2 127" xfId="48923"/>
    <cellStyle name="40% - Accent2 2 128" xfId="51331"/>
    <cellStyle name="40% - Accent2 2 129" xfId="51303"/>
    <cellStyle name="40% - Accent2 2 13" xfId="38032"/>
    <cellStyle name="40% - Accent2 2 130" xfId="50108"/>
    <cellStyle name="40% - Accent2 2 131" xfId="51410"/>
    <cellStyle name="40% - Accent2 2 132" xfId="51497"/>
    <cellStyle name="40% - Accent2 2 133" xfId="51614"/>
    <cellStyle name="40% - Accent2 2 134" xfId="51591"/>
    <cellStyle name="40% - Accent2 2 135" xfId="51479"/>
    <cellStyle name="40% - Accent2 2 136" xfId="50073"/>
    <cellStyle name="40% - Accent2 2 137" xfId="51690"/>
    <cellStyle name="40% - Accent2 2 138" xfId="51663"/>
    <cellStyle name="40% - Accent2 2 139" xfId="49269"/>
    <cellStyle name="40% - Accent2 2 14" xfId="38209"/>
    <cellStyle name="40% - Accent2 2 140" xfId="51767"/>
    <cellStyle name="40% - Accent2 2 141" xfId="51854"/>
    <cellStyle name="40% - Accent2 2 142" xfId="51971"/>
    <cellStyle name="40% - Accent2 2 143" xfId="51948"/>
    <cellStyle name="40% - Accent2 2 144" xfId="51836"/>
    <cellStyle name="40% - Accent2 2 145" xfId="49274"/>
    <cellStyle name="40% - Accent2 2 146" xfId="52045"/>
    <cellStyle name="40% - Accent2 2 147" xfId="52018"/>
    <cellStyle name="40% - Accent2 2 148" xfId="49141"/>
    <cellStyle name="40% - Accent2 2 149" xfId="52122"/>
    <cellStyle name="40% - Accent2 2 15" xfId="38344"/>
    <cellStyle name="40% - Accent2 2 150" xfId="52209"/>
    <cellStyle name="40% - Accent2 2 151" xfId="52324"/>
    <cellStyle name="40% - Accent2 2 152" xfId="52301"/>
    <cellStyle name="40% - Accent2 2 153" xfId="52191"/>
    <cellStyle name="40% - Accent2 2 154" xfId="48760"/>
    <cellStyle name="40% - Accent2 2 155" xfId="48482"/>
    <cellStyle name="40% - Accent2 2 156" xfId="52419"/>
    <cellStyle name="40% - Accent2 2 157" xfId="52390"/>
    <cellStyle name="40% - Accent2 2 158" xfId="48755"/>
    <cellStyle name="40% - Accent2 2 159" xfId="52921"/>
    <cellStyle name="40% - Accent2 2 16" xfId="38490"/>
    <cellStyle name="40% - Accent2 2 160" xfId="53119"/>
    <cellStyle name="40% - Accent2 2 161" xfId="53092"/>
    <cellStyle name="40% - Accent2 2 162" xfId="52897"/>
    <cellStyle name="40% - Accent2 2 163" xfId="53196"/>
    <cellStyle name="40% - Accent2 2 164" xfId="53283"/>
    <cellStyle name="40% - Accent2 2 165" xfId="53400"/>
    <cellStyle name="40% - Accent2 2 166" xfId="53377"/>
    <cellStyle name="40% - Accent2 2 167" xfId="53265"/>
    <cellStyle name="40% - Accent2 2 168" xfId="53478"/>
    <cellStyle name="40% - Accent2 2 169" xfId="53746"/>
    <cellStyle name="40% - Accent2 2 17" xfId="43354"/>
    <cellStyle name="40% - Accent2 2 170" xfId="53719"/>
    <cellStyle name="40% - Accent2 2 171" xfId="53445"/>
    <cellStyle name="40% - Accent2 2 172" xfId="53834"/>
    <cellStyle name="40% - Accent2 2 173" xfId="53921"/>
    <cellStyle name="40% - Accent2 2 174" xfId="54041"/>
    <cellStyle name="40% - Accent2 2 175" xfId="54018"/>
    <cellStyle name="40% - Accent2 2 176" xfId="53903"/>
    <cellStyle name="40% - Accent2 2 177" xfId="52685"/>
    <cellStyle name="40% - Accent2 2 178" xfId="54134"/>
    <cellStyle name="40% - Accent2 2 179" xfId="54107"/>
    <cellStyle name="40% - Accent2 2 18" xfId="43898"/>
    <cellStyle name="40% - Accent2 2 180" xfId="52730"/>
    <cellStyle name="40% - Accent2 2 181" xfId="54220"/>
    <cellStyle name="40% - Accent2 2 182" xfId="54308"/>
    <cellStyle name="40% - Accent2 2 183" xfId="54430"/>
    <cellStyle name="40% - Accent2 2 184" xfId="54407"/>
    <cellStyle name="40% - Accent2 2 185" xfId="54290"/>
    <cellStyle name="40% - Accent2 2 186" xfId="52804"/>
    <cellStyle name="40% - Accent2 2 187" xfId="54518"/>
    <cellStyle name="40% - Accent2 2 188" xfId="54491"/>
    <cellStyle name="40% - Accent2 2 189" xfId="53615"/>
    <cellStyle name="40% - Accent2 2 19" xfId="44392"/>
    <cellStyle name="40% - Accent2 2 190" xfId="54600"/>
    <cellStyle name="40% - Accent2 2 191" xfId="54688"/>
    <cellStyle name="40% - Accent2 2 192" xfId="54810"/>
    <cellStyle name="40% - Accent2 2 193" xfId="54787"/>
    <cellStyle name="40% - Accent2 2 194" xfId="54670"/>
    <cellStyle name="40% - Accent2 2 195" xfId="52507"/>
    <cellStyle name="40% - Accent2 2 196" xfId="54893"/>
    <cellStyle name="40% - Accent2 2 197" xfId="54865"/>
    <cellStyle name="40% - Accent2 2 198" xfId="53670"/>
    <cellStyle name="40% - Accent2 2 199" xfId="54972"/>
    <cellStyle name="40% - Accent2 2 2" xfId="1251"/>
    <cellStyle name="40% - Accent2 2 2 10" xfId="44620"/>
    <cellStyle name="40% - Accent2 2 2 100" xfId="50533"/>
    <cellStyle name="40% - Accent2 2 2 101" xfId="49059"/>
    <cellStyle name="40% - Accent2 2 2 102" xfId="49956"/>
    <cellStyle name="40% - Accent2 2 2 103" xfId="50681"/>
    <cellStyle name="40% - Accent2 2 2 104" xfId="50783"/>
    <cellStyle name="40% - Accent2 2 2 105" xfId="50834"/>
    <cellStyle name="40% - Accent2 2 2 106" xfId="50781"/>
    <cellStyle name="40% - Accent2 2 2 107" xfId="50804"/>
    <cellStyle name="40% - Accent2 2 2 108" xfId="49036"/>
    <cellStyle name="40% - Accent2 2 2 109" xfId="50916"/>
    <cellStyle name="40% - Accent2 2 2 11" xfId="44455"/>
    <cellStyle name="40% - Accent2 2 2 110" xfId="49492"/>
    <cellStyle name="40% - Accent2 2 2 111" xfId="50066"/>
    <cellStyle name="40% - Accent2 2 2 112" xfId="51061"/>
    <cellStyle name="40% - Accent2 2 2 113" xfId="51161"/>
    <cellStyle name="40% - Accent2 2 2 114" xfId="51214"/>
    <cellStyle name="40% - Accent2 2 2 115" xfId="51159"/>
    <cellStyle name="40% - Accent2 2 2 116" xfId="51182"/>
    <cellStyle name="40% - Accent2 2 2 117" xfId="50753"/>
    <cellStyle name="40% - Accent2 2 2 118" xfId="51290"/>
    <cellStyle name="40% - Accent2 2 2 119" xfId="49461"/>
    <cellStyle name="40% - Accent2 2 2 12" xfId="44498"/>
    <cellStyle name="40% - Accent2 2 2 120" xfId="49908"/>
    <cellStyle name="40% - Accent2 2 2 121" xfId="51433"/>
    <cellStyle name="40% - Accent2 2 2 122" xfId="51532"/>
    <cellStyle name="40% - Accent2 2 2 123" xfId="51580"/>
    <cellStyle name="40% - Accent2 2 2 124" xfId="51530"/>
    <cellStyle name="40% - Accent2 2 2 125" xfId="51553"/>
    <cellStyle name="40% - Accent2 2 2 126" xfId="49246"/>
    <cellStyle name="40% - Accent2 2 2 127" xfId="51651"/>
    <cellStyle name="40% - Accent2 2 2 128" xfId="50221"/>
    <cellStyle name="40% - Accent2 2 2 129" xfId="49495"/>
    <cellStyle name="40% - Accent2 2 2 13" xfId="45297"/>
    <cellStyle name="40% - Accent2 2 2 130" xfId="51790"/>
    <cellStyle name="40% - Accent2 2 2 131" xfId="51889"/>
    <cellStyle name="40% - Accent2 2 2 132" xfId="51937"/>
    <cellStyle name="40% - Accent2 2 2 133" xfId="51887"/>
    <cellStyle name="40% - Accent2 2 2 134" xfId="51910"/>
    <cellStyle name="40% - Accent2 2 2 135" xfId="51283"/>
    <cellStyle name="40% - Accent2 2 2 136" xfId="52006"/>
    <cellStyle name="40% - Accent2 2 2 137" xfId="48955"/>
    <cellStyle name="40% - Accent2 2 2 138" xfId="49105"/>
    <cellStyle name="40% - Accent2 2 2 139" xfId="52145"/>
    <cellStyle name="40% - Accent2 2 2 14" xfId="45461"/>
    <cellStyle name="40% - Accent2 2 2 140" xfId="52244"/>
    <cellStyle name="40% - Accent2 2 2 141" xfId="52290"/>
    <cellStyle name="40% - Accent2 2 2 142" xfId="52242"/>
    <cellStyle name="40% - Accent2 2 2 143" xfId="52265"/>
    <cellStyle name="40% - Accent2 2 2 144" xfId="48390"/>
    <cellStyle name="40% - Accent2 2 2 145" xfId="48440"/>
    <cellStyle name="40% - Accent2 2 2 146" xfId="52378"/>
    <cellStyle name="40% - Accent2 2 2 147" xfId="48349"/>
    <cellStyle name="40% - Accent2 2 2 148" xfId="48548"/>
    <cellStyle name="40% - Accent2 2 2 149" xfId="52961"/>
    <cellStyle name="40% - Accent2 2 2 15" xfId="45295"/>
    <cellStyle name="40% - Accent2 2 2 150" xfId="53079"/>
    <cellStyle name="40% - Accent2 2 2 151" xfId="52959"/>
    <cellStyle name="40% - Accent2 2 2 152" xfId="52987"/>
    <cellStyle name="40% - Accent2 2 2 153" xfId="53219"/>
    <cellStyle name="40% - Accent2 2 2 154" xfId="53320"/>
    <cellStyle name="40% - Accent2 2 2 155" xfId="53366"/>
    <cellStyle name="40% - Accent2 2 2 156" xfId="53318"/>
    <cellStyle name="40% - Accent2 2 2 157" xfId="53341"/>
    <cellStyle name="40% - Accent2 2 2 158" xfId="53533"/>
    <cellStyle name="40% - Accent2 2 2 159" xfId="53706"/>
    <cellStyle name="40% - Accent2 2 2 16" xfId="45335"/>
    <cellStyle name="40% - Accent2 2 2 160" xfId="53531"/>
    <cellStyle name="40% - Accent2 2 2 161" xfId="53562"/>
    <cellStyle name="40% - Accent2 2 2 162" xfId="53857"/>
    <cellStyle name="40% - Accent2 2 2 163" xfId="53956"/>
    <cellStyle name="40% - Accent2 2 2 164" xfId="54007"/>
    <cellStyle name="40% - Accent2 2 2 165" xfId="53954"/>
    <cellStyle name="40% - Accent2 2 2 166" xfId="53977"/>
    <cellStyle name="40% - Accent2 2 2 167" xfId="52801"/>
    <cellStyle name="40% - Accent2 2 2 168" xfId="54095"/>
    <cellStyle name="40% - Accent2 2 2 169" xfId="52643"/>
    <cellStyle name="40% - Accent2 2 2 17" xfId="45633"/>
    <cellStyle name="40% - Accent2 2 2 170" xfId="53518"/>
    <cellStyle name="40% - Accent2 2 2 171" xfId="54243"/>
    <cellStyle name="40% - Accent2 2 2 172" xfId="54345"/>
    <cellStyle name="40% - Accent2 2 2 173" xfId="54396"/>
    <cellStyle name="40% - Accent2 2 2 174" xfId="54343"/>
    <cellStyle name="40% - Accent2 2 2 175" xfId="54366"/>
    <cellStyle name="40% - Accent2 2 2 176" xfId="52620"/>
    <cellStyle name="40% - Accent2 2 2 177" xfId="54478"/>
    <cellStyle name="40% - Accent2 2 2 178" xfId="53065"/>
    <cellStyle name="40% - Accent2 2 2 179" xfId="53628"/>
    <cellStyle name="40% - Accent2 2 2 18" xfId="45736"/>
    <cellStyle name="40% - Accent2 2 2 180" xfId="54623"/>
    <cellStyle name="40% - Accent2 2 2 181" xfId="54723"/>
    <cellStyle name="40% - Accent2 2 2 182" xfId="54776"/>
    <cellStyle name="40% - Accent2 2 2 183" xfId="54721"/>
    <cellStyle name="40% - Accent2 2 2 184" xfId="54744"/>
    <cellStyle name="40% - Accent2 2 2 185" xfId="54315"/>
    <cellStyle name="40% - Accent2 2 2 186" xfId="54852"/>
    <cellStyle name="40% - Accent2 2 2 187" xfId="53034"/>
    <cellStyle name="40% - Accent2 2 2 188" xfId="53470"/>
    <cellStyle name="40% - Accent2 2 2 189" xfId="54995"/>
    <cellStyle name="40% - Accent2 2 2 19" xfId="45794"/>
    <cellStyle name="40% - Accent2 2 2 190" xfId="55094"/>
    <cellStyle name="40% - Accent2 2 2 191" xfId="55142"/>
    <cellStyle name="40% - Accent2 2 2 192" xfId="55092"/>
    <cellStyle name="40% - Accent2 2 2 193" xfId="55115"/>
    <cellStyle name="40% - Accent2 2 2 194" xfId="52831"/>
    <cellStyle name="40% - Accent2 2 2 195" xfId="55213"/>
    <cellStyle name="40% - Accent2 2 2 196" xfId="53783"/>
    <cellStyle name="40% - Accent2 2 2 197" xfId="53068"/>
    <cellStyle name="40% - Accent2 2 2 198" xfId="55352"/>
    <cellStyle name="40% - Accent2 2 2 199" xfId="55451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9"/>
    <cellStyle name="40% - Accent2 2 2 2 7" xfId="44065"/>
    <cellStyle name="40% - Accent2 2 2 20" xfId="45734"/>
    <cellStyle name="40% - Accent2 2 2 200" xfId="55499"/>
    <cellStyle name="40% - Accent2 2 2 201" xfId="55449"/>
    <cellStyle name="40% - Accent2 2 2 202" xfId="55472"/>
    <cellStyle name="40% - Accent2 2 2 203" xfId="54845"/>
    <cellStyle name="40% - Accent2 2 2 204" xfId="55568"/>
    <cellStyle name="40% - Accent2 2 2 205" xfId="52539"/>
    <cellStyle name="40% - Accent2 2 2 206" xfId="52690"/>
    <cellStyle name="40% - Accent2 2 2 207" xfId="55707"/>
    <cellStyle name="40% - Accent2 2 2 208" xfId="55806"/>
    <cellStyle name="40% - Accent2 2 2 209" xfId="55852"/>
    <cellStyle name="40% - Accent2 2 2 21" xfId="45757"/>
    <cellStyle name="40% - Accent2 2 2 210" xfId="55804"/>
    <cellStyle name="40% - Accent2 2 2 211" xfId="55827"/>
    <cellStyle name="40% - Accent2 2 2 22" xfId="45961"/>
    <cellStyle name="40% - Accent2 2 2 23" xfId="46134"/>
    <cellStyle name="40% - Accent2 2 2 24" xfId="45959"/>
    <cellStyle name="40% - Accent2 2 2 25" xfId="45990"/>
    <cellStyle name="40% - Accent2 2 2 26" xfId="46285"/>
    <cellStyle name="40% - Accent2 2 2 27" xfId="46384"/>
    <cellStyle name="40% - Accent2 2 2 28" xfId="46435"/>
    <cellStyle name="40% - Accent2 2 2 29" xfId="46382"/>
    <cellStyle name="40% - Accent2 2 2 3" xfId="1254"/>
    <cellStyle name="40% - Accent2 2 2 3 2" xfId="1255"/>
    <cellStyle name="40% - Accent2 2 2 3 3" xfId="24576"/>
    <cellStyle name="40% - Accent2 2 2 30" xfId="46405"/>
    <cellStyle name="40% - Accent2 2 2 31" xfId="45046"/>
    <cellStyle name="40% - Accent2 2 2 32" xfId="46523"/>
    <cellStyle name="40% - Accent2 2 2 33" xfId="44889"/>
    <cellStyle name="40% - Accent2 2 2 34" xfId="45946"/>
    <cellStyle name="40% - Accent2 2 2 35" xfId="46671"/>
    <cellStyle name="40% - Accent2 2 2 36" xfId="46773"/>
    <cellStyle name="40% - Accent2 2 2 37" xfId="46824"/>
    <cellStyle name="40% - Accent2 2 2 38" xfId="46771"/>
    <cellStyle name="40% - Accent2 2 2 39" xfId="46794"/>
    <cellStyle name="40% - Accent2 2 2 4" xfId="1256"/>
    <cellStyle name="40% - Accent2 2 2 40" xfId="44866"/>
    <cellStyle name="40% - Accent2 2 2 41" xfId="46906"/>
    <cellStyle name="40% - Accent2 2 2 42" xfId="45415"/>
    <cellStyle name="40% - Accent2 2 2 43" xfId="46056"/>
    <cellStyle name="40% - Accent2 2 2 44" xfId="47051"/>
    <cellStyle name="40% - Accent2 2 2 45" xfId="47151"/>
    <cellStyle name="40% - Accent2 2 2 46" xfId="47204"/>
    <cellStyle name="40% - Accent2 2 2 47" xfId="47149"/>
    <cellStyle name="40% - Accent2 2 2 48" xfId="47172"/>
    <cellStyle name="40% - Accent2 2 2 49" xfId="46743"/>
    <cellStyle name="40% - Accent2 2 2 5" xfId="16273"/>
    <cellStyle name="40% - Accent2 2 2 5 2" xfId="35396"/>
    <cellStyle name="40% - Accent2 2 2 50" xfId="47280"/>
    <cellStyle name="40% - Accent2 2 2 51" xfId="45384"/>
    <cellStyle name="40% - Accent2 2 2 52" xfId="45898"/>
    <cellStyle name="40% - Accent2 2 2 53" xfId="47423"/>
    <cellStyle name="40% - Accent2 2 2 54" xfId="47522"/>
    <cellStyle name="40% - Accent2 2 2 55" xfId="47570"/>
    <cellStyle name="40% - Accent2 2 2 56" xfId="47520"/>
    <cellStyle name="40% - Accent2 2 2 57" xfId="47543"/>
    <cellStyle name="40% - Accent2 2 2 58" xfId="45076"/>
    <cellStyle name="40% - Accent2 2 2 59" xfId="47641"/>
    <cellStyle name="40% - Accent2 2 2 6" xfId="20867"/>
    <cellStyle name="40% - Accent2 2 2 60" xfId="46211"/>
    <cellStyle name="40% - Accent2 2 2 61" xfId="45418"/>
    <cellStyle name="40% - Accent2 2 2 62" xfId="47780"/>
    <cellStyle name="40% - Accent2 2 2 63" xfId="47879"/>
    <cellStyle name="40% - Accent2 2 2 64" xfId="47927"/>
    <cellStyle name="40% - Accent2 2 2 65" xfId="47877"/>
    <cellStyle name="40% - Accent2 2 2 66" xfId="47900"/>
    <cellStyle name="40% - Accent2 2 2 67" xfId="47273"/>
    <cellStyle name="40% - Accent2 2 2 68" xfId="47996"/>
    <cellStyle name="40% - Accent2 2 2 69" xfId="44785"/>
    <cellStyle name="40% - Accent2 2 2 7" xfId="43618"/>
    <cellStyle name="40% - Accent2 2 2 70" xfId="44935"/>
    <cellStyle name="40% - Accent2 2 2 71" xfId="48135"/>
    <cellStyle name="40% - Accent2 2 2 72" xfId="48234"/>
    <cellStyle name="40% - Accent2 2 2 73" xfId="48280"/>
    <cellStyle name="40% - Accent2 2 2 74" xfId="48232"/>
    <cellStyle name="40% - Accent2 2 2 75" xfId="48255"/>
    <cellStyle name="40% - Accent2 2 2 76" xfId="48497"/>
    <cellStyle name="40% - Accent2 2 2 77" xfId="48691"/>
    <cellStyle name="40% - Accent2 2 2 78" xfId="48792"/>
    <cellStyle name="40% - Accent2 2 2 79" xfId="48689"/>
    <cellStyle name="40% - Accent2 2 2 8" xfId="44064"/>
    <cellStyle name="40% - Accent2 2 2 80" xfId="48725"/>
    <cellStyle name="40% - Accent2 2 2 81" xfId="49387"/>
    <cellStyle name="40% - Accent2 2 2 82" xfId="49510"/>
    <cellStyle name="40% - Accent2 2 2 83" xfId="49385"/>
    <cellStyle name="40% - Accent2 2 2 84" xfId="49414"/>
    <cellStyle name="40% - Accent2 2 2 85" xfId="49656"/>
    <cellStyle name="40% - Accent2 2 2 86" xfId="49757"/>
    <cellStyle name="40% - Accent2 2 2 87" xfId="49804"/>
    <cellStyle name="40% - Accent2 2 2 88" xfId="49755"/>
    <cellStyle name="40% - Accent2 2 2 89" xfId="49778"/>
    <cellStyle name="40% - Accent2 2 2 9" xfId="44457"/>
    <cellStyle name="40% - Accent2 2 2 90" xfId="49971"/>
    <cellStyle name="40% - Accent2 2 2 91" xfId="50144"/>
    <cellStyle name="40% - Accent2 2 2 92" xfId="49969"/>
    <cellStyle name="40% - Accent2 2 2 93" xfId="50000"/>
    <cellStyle name="40% - Accent2 2 2 94" xfId="50295"/>
    <cellStyle name="40% - Accent2 2 2 95" xfId="50394"/>
    <cellStyle name="40% - Accent2 2 2 96" xfId="50445"/>
    <cellStyle name="40% - Accent2 2 2 97" xfId="50392"/>
    <cellStyle name="40% - Accent2 2 2 98" xfId="50415"/>
    <cellStyle name="40% - Accent2 2 2 99" xfId="49216"/>
    <cellStyle name="40% - Accent2 2 2_Brygga Q" xfId="1257"/>
    <cellStyle name="40% - Accent2 2 20" xfId="44665"/>
    <cellStyle name="40% - Accent2 2 200" xfId="55059"/>
    <cellStyle name="40% - Accent2 2 201" xfId="55176"/>
    <cellStyle name="40% - Accent2 2 202" xfId="55153"/>
    <cellStyle name="40% - Accent2 2 203" xfId="55041"/>
    <cellStyle name="40% - Accent2 2 204" xfId="53635"/>
    <cellStyle name="40% - Accent2 2 205" xfId="55252"/>
    <cellStyle name="40% - Accent2 2 206" xfId="55225"/>
    <cellStyle name="40% - Accent2 2 207" xfId="52854"/>
    <cellStyle name="40% - Accent2 2 208" xfId="55329"/>
    <cellStyle name="40% - Accent2 2 209" xfId="55416"/>
    <cellStyle name="40% - Accent2 2 21" xfId="44635"/>
    <cellStyle name="40% - Accent2 2 210" xfId="55533"/>
    <cellStyle name="40% - Accent2 2 211" xfId="55510"/>
    <cellStyle name="40% - Accent2 2 212" xfId="55398"/>
    <cellStyle name="40% - Accent2 2 213" xfId="52859"/>
    <cellStyle name="40% - Accent2 2 214" xfId="55607"/>
    <cellStyle name="40% - Accent2 2 215" xfId="55580"/>
    <cellStyle name="40% - Accent2 2 216" xfId="52726"/>
    <cellStyle name="40% - Accent2 2 217" xfId="55684"/>
    <cellStyle name="40% - Accent2 2 218" xfId="55771"/>
    <cellStyle name="40% - Accent2 2 219" xfId="55886"/>
    <cellStyle name="40% - Accent2 2 22" xfId="44351"/>
    <cellStyle name="40% - Accent2 2 220" xfId="55863"/>
    <cellStyle name="40% - Accent2 2 221" xfId="55753"/>
    <cellStyle name="40% - Accent2 2 23" xfId="45217"/>
    <cellStyle name="40% - Accent2 2 24" xfId="45503"/>
    <cellStyle name="40% - Accent2 2 25" xfId="45474"/>
    <cellStyle name="40% - Accent2 2 26" xfId="45175"/>
    <cellStyle name="40% - Accent2 2 27" xfId="45610"/>
    <cellStyle name="40% - Accent2 2 28" xfId="45698"/>
    <cellStyle name="40% - Accent2 2 29" xfId="45828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20"/>
    <cellStyle name="40% - Accent2 2 3 7" xfId="44066"/>
    <cellStyle name="40% - Accent2 2 30" xfId="45805"/>
    <cellStyle name="40% - Accent2 2 31" xfId="45680"/>
    <cellStyle name="40% - Accent2 2 32" xfId="45906"/>
    <cellStyle name="40% - Accent2 2 33" xfId="46174"/>
    <cellStyle name="40% - Accent2 2 34" xfId="46147"/>
    <cellStyle name="40% - Accent2 2 35" xfId="45873"/>
    <cellStyle name="40% - Accent2 2 36" xfId="46262"/>
    <cellStyle name="40% - Accent2 2 37" xfId="46349"/>
    <cellStyle name="40% - Accent2 2 38" xfId="46469"/>
    <cellStyle name="40% - Accent2 2 39" xfId="46446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1"/>
    <cellStyle name="40% - Accent2 2 4 7" xfId="44067"/>
    <cellStyle name="40% - Accent2 2 40" xfId="46331"/>
    <cellStyle name="40% - Accent2 2 41" xfId="44930"/>
    <cellStyle name="40% - Accent2 2 42" xfId="46562"/>
    <cellStyle name="40% - Accent2 2 43" xfId="46535"/>
    <cellStyle name="40% - Accent2 2 44" xfId="44975"/>
    <cellStyle name="40% - Accent2 2 45" xfId="46648"/>
    <cellStyle name="40% - Accent2 2 46" xfId="46736"/>
    <cellStyle name="40% - Accent2 2 47" xfId="46858"/>
    <cellStyle name="40% - Accent2 2 48" xfId="46835"/>
    <cellStyle name="40% - Accent2 2 49" xfId="46718"/>
    <cellStyle name="40% - Accent2 2 5" xfId="1262"/>
    <cellStyle name="40% - Accent2 2 50" xfId="45049"/>
    <cellStyle name="40% - Accent2 2 51" xfId="46946"/>
    <cellStyle name="40% - Accent2 2 52" xfId="46919"/>
    <cellStyle name="40% - Accent2 2 53" xfId="46043"/>
    <cellStyle name="40% - Accent2 2 54" xfId="47028"/>
    <cellStyle name="40% - Accent2 2 55" xfId="47116"/>
    <cellStyle name="40% - Accent2 2 56" xfId="47238"/>
    <cellStyle name="40% - Accent2 2 57" xfId="47215"/>
    <cellStyle name="40% - Accent2 2 58" xfId="47098"/>
    <cellStyle name="40% - Accent2 2 59" xfId="44753"/>
    <cellStyle name="40% - Accent2 2 6" xfId="1263"/>
    <cellStyle name="40% - Accent2 2 6 2" xfId="24581"/>
    <cellStyle name="40% - Accent2 2 6 3" xfId="55943"/>
    <cellStyle name="40% - Accent2 2 60" xfId="47321"/>
    <cellStyle name="40% - Accent2 2 61" xfId="47293"/>
    <cellStyle name="40% - Accent2 2 62" xfId="46098"/>
    <cellStyle name="40% - Accent2 2 63" xfId="47400"/>
    <cellStyle name="40% - Accent2 2 64" xfId="47487"/>
    <cellStyle name="40% - Accent2 2 65" xfId="47604"/>
    <cellStyle name="40% - Accent2 2 66" xfId="47581"/>
    <cellStyle name="40% - Accent2 2 67" xfId="47469"/>
    <cellStyle name="40% - Accent2 2 68" xfId="46063"/>
    <cellStyle name="40% - Accent2 2 69" xfId="47680"/>
    <cellStyle name="40% - Accent2 2 7" xfId="1264"/>
    <cellStyle name="40% - Accent2 2 7 2" xfId="4523"/>
    <cellStyle name="40% - Accent2 2 70" xfId="47653"/>
    <cellStyle name="40% - Accent2 2 71" xfId="45099"/>
    <cellStyle name="40% - Accent2 2 72" xfId="47757"/>
    <cellStyle name="40% - Accent2 2 73" xfId="47844"/>
    <cellStyle name="40% - Accent2 2 74" xfId="47961"/>
    <cellStyle name="40% - Accent2 2 75" xfId="47938"/>
    <cellStyle name="40% - Accent2 2 76" xfId="47826"/>
    <cellStyle name="40% - Accent2 2 77" xfId="45104"/>
    <cellStyle name="40% - Accent2 2 78" xfId="48035"/>
    <cellStyle name="40% - Accent2 2 79" xfId="48008"/>
    <cellStyle name="40% - Accent2 2 8" xfId="15799"/>
    <cellStyle name="40% - Accent2 2 8 2" xfId="34935"/>
    <cellStyle name="40% - Accent2 2 80" xfId="44971"/>
    <cellStyle name="40% - Accent2 2 81" xfId="48112"/>
    <cellStyle name="40% - Accent2 2 82" xfId="48199"/>
    <cellStyle name="40% - Accent2 2 83" xfId="48314"/>
    <cellStyle name="40% - Accent2 2 84" xfId="48291"/>
    <cellStyle name="40% - Accent2 2 85" xfId="48181"/>
    <cellStyle name="40% - Accent2 2 86" xfId="48372"/>
    <cellStyle name="40% - Accent2 2 87" xfId="48616"/>
    <cellStyle name="40% - Accent2 2 88" xfId="48835"/>
    <cellStyle name="40% - Accent2 2 89" xfId="48805"/>
    <cellStyle name="40% - Accent2 2 9" xfId="16431"/>
    <cellStyle name="40% - Accent2 2 9 2" xfId="35540"/>
    <cellStyle name="40% - Accent2 2 90" xfId="48574"/>
    <cellStyle name="40% - Accent2 2 91" xfId="49344"/>
    <cellStyle name="40% - Accent2 2 92" xfId="49550"/>
    <cellStyle name="40% - Accent2 2 93" xfId="49523"/>
    <cellStyle name="40% - Accent2 2 94" xfId="49318"/>
    <cellStyle name="40% - Accent2 2 95" xfId="49633"/>
    <cellStyle name="40% - Accent2 2 96" xfId="49720"/>
    <cellStyle name="40% - Accent2 2 97" xfId="49838"/>
    <cellStyle name="40% - Accent2 2 98" xfId="49815"/>
    <cellStyle name="40% - Accent2 2 99" xfId="49702"/>
    <cellStyle name="40% - Accent2 2_Accounts" xfId="1265"/>
    <cellStyle name="40% - Accent2 3" xfId="1266"/>
    <cellStyle name="40% - Accent2 3 10" xfId="38573"/>
    <cellStyle name="40% - Accent2 3 11" xfId="43451"/>
    <cellStyle name="40% - Accent2 3 12" xfId="43890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2"/>
    <cellStyle name="40% - Accent2 3 2 7" xfId="44068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3"/>
    <cellStyle name="40% - Accent2 5" xfId="1273"/>
    <cellStyle name="40% - Accent2 5 2" xfId="45243"/>
    <cellStyle name="40% - Accent2 6" xfId="15790"/>
    <cellStyle name="40% - Accent2 6 2" xfId="34926"/>
    <cellStyle name="40% - Accent2 6 3" xfId="45432"/>
    <cellStyle name="40% - Accent2 7" xfId="16003"/>
    <cellStyle name="40% - Accent2 7 2" xfId="35134"/>
    <cellStyle name="40% - Accent2 7 3" xfId="45782"/>
    <cellStyle name="40% - Accent2 8" xfId="18538"/>
    <cellStyle name="40% - Accent2 8 2" xfId="36482"/>
    <cellStyle name="40% - Accent2 9" xfId="24572"/>
    <cellStyle name="40% - Accent3" xfId="43367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8"/>
    <cellStyle name="40% - Accent3 16" xfId="44317"/>
    <cellStyle name="40% - Accent3 17" xfId="44408"/>
    <cellStyle name="40% - Accent3 18" xfId="44596"/>
    <cellStyle name="40% - Accent3 2" xfId="1274"/>
    <cellStyle name="40% - Accent3 2 10" xfId="16101"/>
    <cellStyle name="40% - Accent3 2 10 2" xfId="35227"/>
    <cellStyle name="40% - Accent3 2 100" xfId="49945"/>
    <cellStyle name="40% - Accent3 2 101" xfId="50183"/>
    <cellStyle name="40% - Accent3 2 102" xfId="50158"/>
    <cellStyle name="40% - Accent3 2 103" xfId="49975"/>
    <cellStyle name="40% - Accent3 2 104" xfId="50274"/>
    <cellStyle name="40% - Accent3 2 105" xfId="50372"/>
    <cellStyle name="40% - Accent3 2 106" xfId="50478"/>
    <cellStyle name="40% - Accent3 2 107" xfId="50457"/>
    <cellStyle name="40% - Accent3 2 108" xfId="50398"/>
    <cellStyle name="40% - Accent3 2 109" xfId="49128"/>
    <cellStyle name="40% - Accent3 2 11" xfId="24587"/>
    <cellStyle name="40% - Accent3 2 110" xfId="50571"/>
    <cellStyle name="40% - Accent3 2 111" xfId="50546"/>
    <cellStyle name="40% - Accent3 2 112" xfId="49061"/>
    <cellStyle name="40% - Accent3 2 113" xfId="50660"/>
    <cellStyle name="40% - Accent3 2 114" xfId="50761"/>
    <cellStyle name="40% - Accent3 2 115" xfId="50867"/>
    <cellStyle name="40% - Accent3 2 116" xfId="50846"/>
    <cellStyle name="40% - Accent3 2 117" xfId="50787"/>
    <cellStyle name="40% - Accent3 2 118" xfId="50085"/>
    <cellStyle name="40% - Accent3 2 119" xfId="50955"/>
    <cellStyle name="40% - Accent3 2 12" xfId="20874"/>
    <cellStyle name="40% - Accent3 2 120" xfId="50930"/>
    <cellStyle name="40% - Accent3 2 121" xfId="48995"/>
    <cellStyle name="40% - Accent3 2 122" xfId="51040"/>
    <cellStyle name="40% - Accent3 2 123" xfId="51139"/>
    <cellStyle name="40% - Accent3 2 124" xfId="51247"/>
    <cellStyle name="40% - Accent3 2 125" xfId="51226"/>
    <cellStyle name="40% - Accent3 2 126" xfId="51165"/>
    <cellStyle name="40% - Accent3 2 127" xfId="48961"/>
    <cellStyle name="40% - Accent3 2 128" xfId="51330"/>
    <cellStyle name="40% - Accent3 2 129" xfId="51304"/>
    <cellStyle name="40% - Accent3 2 13" xfId="38034"/>
    <cellStyle name="40% - Accent3 2 130" xfId="49019"/>
    <cellStyle name="40% - Accent3 2 131" xfId="51412"/>
    <cellStyle name="40% - Accent3 2 132" xfId="51510"/>
    <cellStyle name="40% - Accent3 2 133" xfId="51613"/>
    <cellStyle name="40% - Accent3 2 134" xfId="51592"/>
    <cellStyle name="40% - Accent3 2 135" xfId="51536"/>
    <cellStyle name="40% - Accent3 2 136" xfId="49926"/>
    <cellStyle name="40% - Accent3 2 137" xfId="51689"/>
    <cellStyle name="40% - Accent3 2 138" xfId="51664"/>
    <cellStyle name="40% - Accent3 2 139" xfId="49884"/>
    <cellStyle name="40% - Accent3 2 14" xfId="38211"/>
    <cellStyle name="40% - Accent3 2 140" xfId="51769"/>
    <cellStyle name="40% - Accent3 2 141" xfId="51867"/>
    <cellStyle name="40% - Accent3 2 142" xfId="51970"/>
    <cellStyle name="40% - Accent3 2 143" xfId="51949"/>
    <cellStyle name="40% - Accent3 2 144" xfId="51893"/>
    <cellStyle name="40% - Accent3 2 145" xfId="50529"/>
    <cellStyle name="40% - Accent3 2 146" xfId="52044"/>
    <cellStyle name="40% - Accent3 2 147" xfId="52019"/>
    <cellStyle name="40% - Accent3 2 148" xfId="49102"/>
    <cellStyle name="40% - Accent3 2 149" xfId="52124"/>
    <cellStyle name="40% - Accent3 2 15" xfId="38346"/>
    <cellStyle name="40% - Accent3 2 150" xfId="52222"/>
    <cellStyle name="40% - Accent3 2 151" xfId="52323"/>
    <cellStyle name="40% - Accent3 2 152" xfId="52302"/>
    <cellStyle name="40% - Accent3 2 153" xfId="52248"/>
    <cellStyle name="40% - Accent3 2 154" xfId="48759"/>
    <cellStyle name="40% - Accent3 2 155" xfId="48363"/>
    <cellStyle name="40% - Accent3 2 156" xfId="52418"/>
    <cellStyle name="40% - Accent3 2 157" xfId="52391"/>
    <cellStyle name="40% - Accent3 2 158" xfId="48360"/>
    <cellStyle name="40% - Accent3 2 159" xfId="52939"/>
    <cellStyle name="40% - Accent3 2 16" xfId="38492"/>
    <cellStyle name="40% - Accent3 2 160" xfId="53118"/>
    <cellStyle name="40% - Accent3 2 161" xfId="53093"/>
    <cellStyle name="40% - Accent3 2 162" xfId="52966"/>
    <cellStyle name="40% - Accent3 2 163" xfId="53198"/>
    <cellStyle name="40% - Accent3 2 164" xfId="53298"/>
    <cellStyle name="40% - Accent3 2 165" xfId="53399"/>
    <cellStyle name="40% - Accent3 2 166" xfId="53378"/>
    <cellStyle name="40% - Accent3 2 167" xfId="53324"/>
    <cellStyle name="40% - Accent3 2 168" xfId="53507"/>
    <cellStyle name="40% - Accent3 2 169" xfId="53745"/>
    <cellStyle name="40% - Accent3 2 17" xfId="43356"/>
    <cellStyle name="40% - Accent3 2 170" xfId="53720"/>
    <cellStyle name="40% - Accent3 2 171" xfId="53537"/>
    <cellStyle name="40% - Accent3 2 172" xfId="53836"/>
    <cellStyle name="40% - Accent3 2 173" xfId="53934"/>
    <cellStyle name="40% - Accent3 2 174" xfId="54040"/>
    <cellStyle name="40% - Accent3 2 175" xfId="54019"/>
    <cellStyle name="40% - Accent3 2 176" xfId="53960"/>
    <cellStyle name="40% - Accent3 2 177" xfId="52713"/>
    <cellStyle name="40% - Accent3 2 178" xfId="54133"/>
    <cellStyle name="40% - Accent3 2 179" xfId="54108"/>
    <cellStyle name="40% - Accent3 2 18" xfId="43900"/>
    <cellStyle name="40% - Accent3 2 180" xfId="52645"/>
    <cellStyle name="40% - Accent3 2 181" xfId="54222"/>
    <cellStyle name="40% - Accent3 2 182" xfId="54323"/>
    <cellStyle name="40% - Accent3 2 183" xfId="54429"/>
    <cellStyle name="40% - Accent3 2 184" xfId="54408"/>
    <cellStyle name="40% - Accent3 2 185" xfId="54349"/>
    <cellStyle name="40% - Accent3 2 186" xfId="53647"/>
    <cellStyle name="40% - Accent3 2 187" xfId="54517"/>
    <cellStyle name="40% - Accent3 2 188" xfId="54492"/>
    <cellStyle name="40% - Accent3 2 189" xfId="52579"/>
    <cellStyle name="40% - Accent3 2 19" xfId="44426"/>
    <cellStyle name="40% - Accent3 2 190" xfId="54602"/>
    <cellStyle name="40% - Accent3 2 191" xfId="54701"/>
    <cellStyle name="40% - Accent3 2 192" xfId="54809"/>
    <cellStyle name="40% - Accent3 2 193" xfId="54788"/>
    <cellStyle name="40% - Accent3 2 194" xfId="54727"/>
    <cellStyle name="40% - Accent3 2 195" xfId="52545"/>
    <cellStyle name="40% - Accent3 2 196" xfId="54892"/>
    <cellStyle name="40% - Accent3 2 197" xfId="54866"/>
    <cellStyle name="40% - Accent3 2 198" xfId="52603"/>
    <cellStyle name="40% - Accent3 2 199" xfId="54974"/>
    <cellStyle name="40% - Accent3 2 2" xfId="1275"/>
    <cellStyle name="40% - Accent3 2 2 10" xfId="44069"/>
    <cellStyle name="40% - Accent3 2 2 100" xfId="50356"/>
    <cellStyle name="40% - Accent3 2 2 101" xfId="49060"/>
    <cellStyle name="40% - Accent3 2 2 102" xfId="50550"/>
    <cellStyle name="40% - Accent3 2 2 103" xfId="49074"/>
    <cellStyle name="40% - Accent3 2 2 104" xfId="49020"/>
    <cellStyle name="40% - Accent3 2 2 105" xfId="50682"/>
    <cellStyle name="40% - Accent3 2 2 106" xfId="50782"/>
    <cellStyle name="40% - Accent3 2 2 107" xfId="50850"/>
    <cellStyle name="40% - Accent3 2 2 108" xfId="50789"/>
    <cellStyle name="40% - Accent3 2 2 109" xfId="50743"/>
    <cellStyle name="40% - Accent3 2 2 11" xfId="44456"/>
    <cellStyle name="40% - Accent3 2 2 110" xfId="48946"/>
    <cellStyle name="40% - Accent3 2 2 111" xfId="50934"/>
    <cellStyle name="40% - Accent3 2 2 112" xfId="48960"/>
    <cellStyle name="40% - Accent3 2 2 113" xfId="50057"/>
    <cellStyle name="40% - Accent3 2 2 114" xfId="51062"/>
    <cellStyle name="40% - Accent3 2 2 115" xfId="51160"/>
    <cellStyle name="40% - Accent3 2 2 116" xfId="51230"/>
    <cellStyle name="40% - Accent3 2 2 117" xfId="51167"/>
    <cellStyle name="40% - Accent3 2 2 118" xfId="51123"/>
    <cellStyle name="40% - Accent3 2 2 119" xfId="49471"/>
    <cellStyle name="40% - Accent3 2 2 12" xfId="44640"/>
    <cellStyle name="40% - Accent3 2 2 120" xfId="51308"/>
    <cellStyle name="40% - Accent3 2 2 121" xfId="49000"/>
    <cellStyle name="40% - Accent3 2 2 122" xfId="50099"/>
    <cellStyle name="40% - Accent3 2 2 123" xfId="51434"/>
    <cellStyle name="40% - Accent3 2 2 124" xfId="51531"/>
    <cellStyle name="40% - Accent3 2 2 125" xfId="51596"/>
    <cellStyle name="40% - Accent3 2 2 126" xfId="51538"/>
    <cellStyle name="40% - Accent3 2 2 127" xfId="51494"/>
    <cellStyle name="40% - Accent3 2 2 128" xfId="50044"/>
    <cellStyle name="40% - Accent3 2 2 129" xfId="51668"/>
    <cellStyle name="40% - Accent3 2 2 13" xfId="44466"/>
    <cellStyle name="40% - Accent3 2 2 130" xfId="49174"/>
    <cellStyle name="40% - Accent3 2 2 131" xfId="49249"/>
    <cellStyle name="40% - Accent3 2 2 132" xfId="51791"/>
    <cellStyle name="40% - Accent3 2 2 133" xfId="51888"/>
    <cellStyle name="40% - Accent3 2 2 134" xfId="51953"/>
    <cellStyle name="40% - Accent3 2 2 135" xfId="51895"/>
    <cellStyle name="40% - Accent3 2 2 136" xfId="51851"/>
    <cellStyle name="40% - Accent3 2 2 137" xfId="50617"/>
    <cellStyle name="40% - Accent3 2 2 138" xfId="52023"/>
    <cellStyle name="40% - Accent3 2 2 139" xfId="50098"/>
    <cellStyle name="40% - Accent3 2 2 14" xfId="44389"/>
    <cellStyle name="40% - Accent3 2 2 140" xfId="51301"/>
    <cellStyle name="40% - Accent3 2 2 141" xfId="52146"/>
    <cellStyle name="40% - Accent3 2 2 142" xfId="52243"/>
    <cellStyle name="40% - Accent3 2 2 143" xfId="52306"/>
    <cellStyle name="40% - Accent3 2 2 144" xfId="52250"/>
    <cellStyle name="40% - Accent3 2 2 145" xfId="52206"/>
    <cellStyle name="40% - Accent3 2 2 146" xfId="48345"/>
    <cellStyle name="40% - Accent3 2 2 147" xfId="48441"/>
    <cellStyle name="40% - Accent3 2 2 148" xfId="52395"/>
    <cellStyle name="40% - Accent3 2 2 149" xfId="48348"/>
    <cellStyle name="40% - Accent3 2 2 15" xfId="45296"/>
    <cellStyle name="40% - Accent3 2 2 150" xfId="48378"/>
    <cellStyle name="40% - Accent3 2 2 151" xfId="52960"/>
    <cellStyle name="40% - Accent3 2 2 152" xfId="53097"/>
    <cellStyle name="40% - Accent3 2 2 153" xfId="52968"/>
    <cellStyle name="40% - Accent3 2 2 154" xfId="52918"/>
    <cellStyle name="40% - Accent3 2 2 155" xfId="53220"/>
    <cellStyle name="40% - Accent3 2 2 156" xfId="53319"/>
    <cellStyle name="40% - Accent3 2 2 157" xfId="53382"/>
    <cellStyle name="40% - Accent3 2 2 158" xfId="53326"/>
    <cellStyle name="40% - Accent3 2 2 159" xfId="53280"/>
    <cellStyle name="40% - Accent3 2 2 16" xfId="45479"/>
    <cellStyle name="40% - Accent3 2 2 160" xfId="53532"/>
    <cellStyle name="40% - Accent3 2 2 161" xfId="53724"/>
    <cellStyle name="40% - Accent3 2 2 162" xfId="53541"/>
    <cellStyle name="40% - Accent3 2 2 163" xfId="53475"/>
    <cellStyle name="40% - Accent3 2 2 164" xfId="53858"/>
    <cellStyle name="40% - Accent3 2 2 165" xfId="53955"/>
    <cellStyle name="40% - Accent3 2 2 166" xfId="54023"/>
    <cellStyle name="40% - Accent3 2 2 167" xfId="53962"/>
    <cellStyle name="40% - Accent3 2 2 168" xfId="53918"/>
    <cellStyle name="40% - Accent3 2 2 169" xfId="52644"/>
    <cellStyle name="40% - Accent3 2 2 17" xfId="45304"/>
    <cellStyle name="40% - Accent3 2 2 170" xfId="54112"/>
    <cellStyle name="40% - Accent3 2 2 171" xfId="52658"/>
    <cellStyle name="40% - Accent3 2 2 172" xfId="52604"/>
    <cellStyle name="40% - Accent3 2 2 173" xfId="54244"/>
    <cellStyle name="40% - Accent3 2 2 174" xfId="54344"/>
    <cellStyle name="40% - Accent3 2 2 175" xfId="54412"/>
    <cellStyle name="40% - Accent3 2 2 176" xfId="54351"/>
    <cellStyle name="40% - Accent3 2 2 177" xfId="54305"/>
    <cellStyle name="40% - Accent3 2 2 178" xfId="52530"/>
    <cellStyle name="40% - Accent3 2 2 179" xfId="54496"/>
    <cellStyle name="40% - Accent3 2 2 18" xfId="45214"/>
    <cellStyle name="40% - Accent3 2 2 180" xfId="52544"/>
    <cellStyle name="40% - Accent3 2 2 181" xfId="53619"/>
    <cellStyle name="40% - Accent3 2 2 182" xfId="54624"/>
    <cellStyle name="40% - Accent3 2 2 183" xfId="54722"/>
    <cellStyle name="40% - Accent3 2 2 184" xfId="54792"/>
    <cellStyle name="40% - Accent3 2 2 185" xfId="54729"/>
    <cellStyle name="40% - Accent3 2 2 186" xfId="54685"/>
    <cellStyle name="40% - Accent3 2 2 187" xfId="53044"/>
    <cellStyle name="40% - Accent3 2 2 188" xfId="54870"/>
    <cellStyle name="40% - Accent3 2 2 189" xfId="52584"/>
    <cellStyle name="40% - Accent3 2 2 19" xfId="45634"/>
    <cellStyle name="40% - Accent3 2 2 190" xfId="53661"/>
    <cellStyle name="40% - Accent3 2 2 191" xfId="54996"/>
    <cellStyle name="40% - Accent3 2 2 192" xfId="55093"/>
    <cellStyle name="40% - Accent3 2 2 193" xfId="55158"/>
    <cellStyle name="40% - Accent3 2 2 194" xfId="55100"/>
    <cellStyle name="40% - Accent3 2 2 195" xfId="55056"/>
    <cellStyle name="40% - Accent3 2 2 196" xfId="53606"/>
    <cellStyle name="40% - Accent3 2 2 197" xfId="55230"/>
    <cellStyle name="40% - Accent3 2 2 198" xfId="52759"/>
    <cellStyle name="40% - Accent3 2 2 199" xfId="52834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4"/>
    <cellStyle name="40% - Accent3 2 2 2 8" xfId="44070"/>
    <cellStyle name="40% - Accent3 2 2 20" xfId="45735"/>
    <cellStyle name="40% - Accent3 2 2 200" xfId="55353"/>
    <cellStyle name="40% - Accent3 2 2 201" xfId="55450"/>
    <cellStyle name="40% - Accent3 2 2 202" xfId="55515"/>
    <cellStyle name="40% - Accent3 2 2 203" xfId="55457"/>
    <cellStyle name="40% - Accent3 2 2 204" xfId="55413"/>
    <cellStyle name="40% - Accent3 2 2 205" xfId="54179"/>
    <cellStyle name="40% - Accent3 2 2 206" xfId="55585"/>
    <cellStyle name="40% - Accent3 2 2 207" xfId="53660"/>
    <cellStyle name="40% - Accent3 2 2 208" xfId="54863"/>
    <cellStyle name="40% - Accent3 2 2 209" xfId="55708"/>
    <cellStyle name="40% - Accent3 2 2 21" xfId="45810"/>
    <cellStyle name="40% - Accent3 2 2 210" xfId="55805"/>
    <cellStyle name="40% - Accent3 2 2 211" xfId="55868"/>
    <cellStyle name="40% - Accent3 2 2 212" xfId="55812"/>
    <cellStyle name="40% - Accent3 2 2 213" xfId="55768"/>
    <cellStyle name="40% - Accent3 2 2 22" xfId="45742"/>
    <cellStyle name="40% - Accent3 2 2 23" xfId="45695"/>
    <cellStyle name="40% - Accent3 2 2 24" xfId="45960"/>
    <cellStyle name="40% - Accent3 2 2 25" xfId="46152"/>
    <cellStyle name="40% - Accent3 2 2 26" xfId="45969"/>
    <cellStyle name="40% - Accent3 2 2 27" xfId="45903"/>
    <cellStyle name="40% - Accent3 2 2 28" xfId="46286"/>
    <cellStyle name="40% - Accent3 2 2 29" xfId="46383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1"/>
    <cellStyle name="40% - Accent3 2 2 31" xfId="46390"/>
    <cellStyle name="40% - Accent3 2 2 32" xfId="46346"/>
    <cellStyle name="40% - Accent3 2 2 33" xfId="44890"/>
    <cellStyle name="40% - Accent3 2 2 34" xfId="46540"/>
    <cellStyle name="40% - Accent3 2 2 35" xfId="44904"/>
    <cellStyle name="40% - Accent3 2 2 36" xfId="44850"/>
    <cellStyle name="40% - Accent3 2 2 37" xfId="46672"/>
    <cellStyle name="40% - Accent3 2 2 38" xfId="46772"/>
    <cellStyle name="40% - Accent3 2 2 39" xfId="46840"/>
    <cellStyle name="40% - Accent3 2 2 4" xfId="1280"/>
    <cellStyle name="40% - Accent3 2 2 40" xfId="46779"/>
    <cellStyle name="40% - Accent3 2 2 41" xfId="46733"/>
    <cellStyle name="40% - Accent3 2 2 42" xfId="44776"/>
    <cellStyle name="40% - Accent3 2 2 43" xfId="46924"/>
    <cellStyle name="40% - Accent3 2 2 44" xfId="44790"/>
    <cellStyle name="40% - Accent3 2 2 45" xfId="46047"/>
    <cellStyle name="40% - Accent3 2 2 46" xfId="47052"/>
    <cellStyle name="40% - Accent3 2 2 47" xfId="47150"/>
    <cellStyle name="40% - Accent3 2 2 48" xfId="47220"/>
    <cellStyle name="40% - Accent3 2 2 49" xfId="47157"/>
    <cellStyle name="40% - Accent3 2 2 5" xfId="11530"/>
    <cellStyle name="40% - Accent3 2 2 5 2" xfId="32307"/>
    <cellStyle name="40% - Accent3 2 2 50" xfId="47113"/>
    <cellStyle name="40% - Accent3 2 2 51" xfId="45394"/>
    <cellStyle name="40% - Accent3 2 2 52" xfId="47298"/>
    <cellStyle name="40% - Accent3 2 2 53" xfId="44830"/>
    <cellStyle name="40% - Accent3 2 2 54" xfId="46089"/>
    <cellStyle name="40% - Accent3 2 2 55" xfId="47424"/>
    <cellStyle name="40% - Accent3 2 2 56" xfId="47521"/>
    <cellStyle name="40% - Accent3 2 2 57" xfId="47586"/>
    <cellStyle name="40% - Accent3 2 2 58" xfId="47528"/>
    <cellStyle name="40% - Accent3 2 2 59" xfId="47484"/>
    <cellStyle name="40% - Accent3 2 2 6" xfId="20559"/>
    <cellStyle name="40% - Accent3 2 2 6 2" xfId="37903"/>
    <cellStyle name="40% - Accent3 2 2 60" xfId="46034"/>
    <cellStyle name="40% - Accent3 2 2 61" xfId="47658"/>
    <cellStyle name="40% - Accent3 2 2 62" xfId="45004"/>
    <cellStyle name="40% - Accent3 2 2 63" xfId="45079"/>
    <cellStyle name="40% - Accent3 2 2 64" xfId="47781"/>
    <cellStyle name="40% - Accent3 2 2 65" xfId="47878"/>
    <cellStyle name="40% - Accent3 2 2 66" xfId="47943"/>
    <cellStyle name="40% - Accent3 2 2 67" xfId="47885"/>
    <cellStyle name="40% - Accent3 2 2 68" xfId="47841"/>
    <cellStyle name="40% - Accent3 2 2 69" xfId="46607"/>
    <cellStyle name="40% - Accent3 2 2 7" xfId="24588"/>
    <cellStyle name="40% - Accent3 2 2 70" xfId="48013"/>
    <cellStyle name="40% - Accent3 2 2 71" xfId="46088"/>
    <cellStyle name="40% - Accent3 2 2 72" xfId="47291"/>
    <cellStyle name="40% - Accent3 2 2 73" xfId="48136"/>
    <cellStyle name="40% - Accent3 2 2 74" xfId="48233"/>
    <cellStyle name="40% - Accent3 2 2 75" xfId="48296"/>
    <cellStyle name="40% - Accent3 2 2 76" xfId="48240"/>
    <cellStyle name="40% - Accent3 2 2 77" xfId="48196"/>
    <cellStyle name="40% - Accent3 2 2 78" xfId="48501"/>
    <cellStyle name="40% - Accent3 2 2 79" xfId="48690"/>
    <cellStyle name="40% - Accent3 2 2 8" xfId="20875"/>
    <cellStyle name="40% - Accent3 2 2 80" xfId="48810"/>
    <cellStyle name="40% - Accent3 2 2 81" xfId="48697"/>
    <cellStyle name="40% - Accent3 2 2 82" xfId="48613"/>
    <cellStyle name="40% - Accent3 2 2 83" xfId="49386"/>
    <cellStyle name="40% - Accent3 2 2 84" xfId="49528"/>
    <cellStyle name="40% - Accent3 2 2 85" xfId="49394"/>
    <cellStyle name="40% - Accent3 2 2 86" xfId="49341"/>
    <cellStyle name="40% - Accent3 2 2 87" xfId="49657"/>
    <cellStyle name="40% - Accent3 2 2 88" xfId="49756"/>
    <cellStyle name="40% - Accent3 2 2 89" xfId="49820"/>
    <cellStyle name="40% - Accent3 2 2 9" xfId="43623"/>
    <cellStyle name="40% - Accent3 2 2 90" xfId="49763"/>
    <cellStyle name="40% - Accent3 2 2 91" xfId="49717"/>
    <cellStyle name="40% - Accent3 2 2 92" xfId="49970"/>
    <cellStyle name="40% - Accent3 2 2 93" xfId="50162"/>
    <cellStyle name="40% - Accent3 2 2 94" xfId="49979"/>
    <cellStyle name="40% - Accent3 2 2 95" xfId="49913"/>
    <cellStyle name="40% - Accent3 2 2 96" xfId="50296"/>
    <cellStyle name="40% - Accent3 2 2 97" xfId="50393"/>
    <cellStyle name="40% - Accent3 2 2 98" xfId="50461"/>
    <cellStyle name="40% - Accent3 2 2 99" xfId="50400"/>
    <cellStyle name="40% - Accent3 2 2_Brygga Q" xfId="1281"/>
    <cellStyle name="40% - Accent3 2 20" xfId="44664"/>
    <cellStyle name="40% - Accent3 2 200" xfId="55072"/>
    <cellStyle name="40% - Accent3 2 201" xfId="55175"/>
    <cellStyle name="40% - Accent3 2 202" xfId="55154"/>
    <cellStyle name="40% - Accent3 2 203" xfId="55098"/>
    <cellStyle name="40% - Accent3 2 204" xfId="53488"/>
    <cellStyle name="40% - Accent3 2 205" xfId="55251"/>
    <cellStyle name="40% - Accent3 2 206" xfId="55226"/>
    <cellStyle name="40% - Accent3 2 207" xfId="53446"/>
    <cellStyle name="40% - Accent3 2 208" xfId="55331"/>
    <cellStyle name="40% - Accent3 2 209" xfId="55429"/>
    <cellStyle name="40% - Accent3 2 21" xfId="44636"/>
    <cellStyle name="40% - Accent3 2 210" xfId="55532"/>
    <cellStyle name="40% - Accent3 2 211" xfId="55511"/>
    <cellStyle name="40% - Accent3 2 212" xfId="55455"/>
    <cellStyle name="40% - Accent3 2 213" xfId="54091"/>
    <cellStyle name="40% - Accent3 2 214" xfId="55606"/>
    <cellStyle name="40% - Accent3 2 215" xfId="55581"/>
    <cellStyle name="40% - Accent3 2 216" xfId="52687"/>
    <cellStyle name="40% - Accent3 2 217" xfId="55686"/>
    <cellStyle name="40% - Accent3 2 218" xfId="55784"/>
    <cellStyle name="40% - Accent3 2 219" xfId="55885"/>
    <cellStyle name="40% - Accent3 2 22" xfId="44462"/>
    <cellStyle name="40% - Accent3 2 220" xfId="55864"/>
    <cellStyle name="40% - Accent3 2 221" xfId="55810"/>
    <cellStyle name="40% - Accent3 2 23" xfId="45272"/>
    <cellStyle name="40% - Accent3 2 24" xfId="45502"/>
    <cellStyle name="40% - Accent3 2 25" xfId="45475"/>
    <cellStyle name="40% - Accent3 2 26" xfId="45302"/>
    <cellStyle name="40% - Accent3 2 27" xfId="45612"/>
    <cellStyle name="40% - Accent3 2 28" xfId="45714"/>
    <cellStyle name="40% - Accent3 2 29" xfId="45827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5"/>
    <cellStyle name="40% - Accent3 2 3 8" xfId="44071"/>
    <cellStyle name="40% - Accent3 2 30" xfId="45806"/>
    <cellStyle name="40% - Accent3 2 31" xfId="45740"/>
    <cellStyle name="40% - Accent3 2 32" xfId="45935"/>
    <cellStyle name="40% - Accent3 2 33" xfId="46173"/>
    <cellStyle name="40% - Accent3 2 34" xfId="46148"/>
    <cellStyle name="40% - Accent3 2 35" xfId="45965"/>
    <cellStyle name="40% - Accent3 2 36" xfId="46264"/>
    <cellStyle name="40% - Accent3 2 37" xfId="46362"/>
    <cellStyle name="40% - Accent3 2 38" xfId="46468"/>
    <cellStyle name="40% - Accent3 2 39" xfId="46447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6"/>
    <cellStyle name="40% - Accent3 2 4 8" xfId="44072"/>
    <cellStyle name="40% - Accent3 2 40" xfId="46388"/>
    <cellStyle name="40% - Accent3 2 41" xfId="44958"/>
    <cellStyle name="40% - Accent3 2 42" xfId="46561"/>
    <cellStyle name="40% - Accent3 2 43" xfId="46536"/>
    <cellStyle name="40% - Accent3 2 44" xfId="44891"/>
    <cellStyle name="40% - Accent3 2 45" xfId="46650"/>
    <cellStyle name="40% - Accent3 2 46" xfId="46751"/>
    <cellStyle name="40% - Accent3 2 47" xfId="46857"/>
    <cellStyle name="40% - Accent3 2 48" xfId="46836"/>
    <cellStyle name="40% - Accent3 2 49" xfId="46777"/>
    <cellStyle name="40% - Accent3 2 5" xfId="1286"/>
    <cellStyle name="40% - Accent3 2 50" xfId="46075"/>
    <cellStyle name="40% - Accent3 2 51" xfId="46945"/>
    <cellStyle name="40% - Accent3 2 52" xfId="46920"/>
    <cellStyle name="40% - Accent3 2 53" xfId="44825"/>
    <cellStyle name="40% - Accent3 2 54" xfId="47030"/>
    <cellStyle name="40% - Accent3 2 55" xfId="47129"/>
    <cellStyle name="40% - Accent3 2 56" xfId="47237"/>
    <cellStyle name="40% - Accent3 2 57" xfId="47216"/>
    <cellStyle name="40% - Accent3 2 58" xfId="47155"/>
    <cellStyle name="40% - Accent3 2 59" xfId="44791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4"/>
    <cellStyle name="40% - Accent3 2 60" xfId="47320"/>
    <cellStyle name="40% - Accent3 2 61" xfId="47294"/>
    <cellStyle name="40% - Accent3 2 62" xfId="44849"/>
    <cellStyle name="40% - Accent3 2 63" xfId="47402"/>
    <cellStyle name="40% - Accent3 2 64" xfId="47500"/>
    <cellStyle name="40% - Accent3 2 65" xfId="47603"/>
    <cellStyle name="40% - Accent3 2 66" xfId="47582"/>
    <cellStyle name="40% - Accent3 2 67" xfId="47526"/>
    <cellStyle name="40% - Accent3 2 68" xfId="45916"/>
    <cellStyle name="40% - Accent3 2 69" xfId="47679"/>
    <cellStyle name="40% - Accent3 2 7" xfId="1288"/>
    <cellStyle name="40% - Accent3 2 7 2" xfId="4671"/>
    <cellStyle name="40% - Accent3 2 70" xfId="47654"/>
    <cellStyle name="40% - Accent3 2 71" xfId="45874"/>
    <cellStyle name="40% - Accent3 2 72" xfId="47759"/>
    <cellStyle name="40% - Accent3 2 73" xfId="47857"/>
    <cellStyle name="40% - Accent3 2 74" xfId="47960"/>
    <cellStyle name="40% - Accent3 2 75" xfId="47939"/>
    <cellStyle name="40% - Accent3 2 76" xfId="47883"/>
    <cellStyle name="40% - Accent3 2 77" xfId="46519"/>
    <cellStyle name="40% - Accent3 2 78" xfId="48034"/>
    <cellStyle name="40% - Accent3 2 79" xfId="48009"/>
    <cellStyle name="40% - Accent3 2 8" xfId="11529"/>
    <cellStyle name="40% - Accent3 2 8 2" xfId="32306"/>
    <cellStyle name="40% - Accent3 2 80" xfId="44932"/>
    <cellStyle name="40% - Accent3 2 81" xfId="48114"/>
    <cellStyle name="40% - Accent3 2 82" xfId="48212"/>
    <cellStyle name="40% - Accent3 2 83" xfId="48313"/>
    <cellStyle name="40% - Accent3 2 84" xfId="48292"/>
    <cellStyle name="40% - Accent3 2 85" xfId="48238"/>
    <cellStyle name="40% - Accent3 2 86" xfId="48373"/>
    <cellStyle name="40% - Accent3 2 87" xfId="48661"/>
    <cellStyle name="40% - Accent3 2 88" xfId="48834"/>
    <cellStyle name="40% - Accent3 2 89" xfId="48806"/>
    <cellStyle name="40% - Accent3 2 9" xfId="15801"/>
    <cellStyle name="40% - Accent3 2 9 2" xfId="34937"/>
    <cellStyle name="40% - Accent3 2 90" xfId="48695"/>
    <cellStyle name="40% - Accent3 2 91" xfId="49365"/>
    <cellStyle name="40% - Accent3 2 92" xfId="49549"/>
    <cellStyle name="40% - Accent3 2 93" xfId="49524"/>
    <cellStyle name="40% - Accent3 2 94" xfId="49392"/>
    <cellStyle name="40% - Accent3 2 95" xfId="49635"/>
    <cellStyle name="40% - Accent3 2 96" xfId="49735"/>
    <cellStyle name="40% - Accent3 2 97" xfId="49837"/>
    <cellStyle name="40% - Accent3 2 98" xfId="49816"/>
    <cellStyle name="40% - Accent3 2 99" xfId="49761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2"/>
    <cellStyle name="40% - Accent3 3 14" xfId="43892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7"/>
    <cellStyle name="40% - Accent3 3 2 8" xfId="44073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7"/>
    <cellStyle name="40% - Accent3 5" xfId="1298"/>
    <cellStyle name="40% - Accent3 5 2" xfId="4358"/>
    <cellStyle name="40% - Accent3 5 3" xfId="45247"/>
    <cellStyle name="40% - Accent3 6" xfId="11528"/>
    <cellStyle name="40% - Accent3 6 2" xfId="32305"/>
    <cellStyle name="40% - Accent3 6 3" xfId="45433"/>
    <cellStyle name="40% - Accent3 7" xfId="15792"/>
    <cellStyle name="40% - Accent3 7 2" xfId="34928"/>
    <cellStyle name="40% - Accent3 7 3" xfId="45783"/>
    <cellStyle name="40% - Accent3 8" xfId="16383"/>
    <cellStyle name="40% - Accent3 8 2" xfId="35505"/>
    <cellStyle name="40% - Accent3 9" xfId="24586"/>
    <cellStyle name="40% - Accent4" xfId="43368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50"/>
    <cellStyle name="40% - Accent4 16" xfId="44319"/>
    <cellStyle name="40% - Accent4 17" xfId="44410"/>
    <cellStyle name="40% - Accent4 18" xfId="44597"/>
    <cellStyle name="40% - Accent4 2" xfId="1299"/>
    <cellStyle name="40% - Accent4 2 10" xfId="16000"/>
    <cellStyle name="40% - Accent4 2 10 2" xfId="35131"/>
    <cellStyle name="40% - Accent4 2 100" xfId="49915"/>
    <cellStyle name="40% - Accent4 2 101" xfId="50182"/>
    <cellStyle name="40% - Accent4 2 102" xfId="50159"/>
    <cellStyle name="40% - Accent4 2 103" xfId="49939"/>
    <cellStyle name="40% - Accent4 2 104" xfId="50276"/>
    <cellStyle name="40% - Accent4 2 105" xfId="50358"/>
    <cellStyle name="40% - Accent4 2 106" xfId="50477"/>
    <cellStyle name="40% - Accent4 2 107" xfId="50458"/>
    <cellStyle name="40% - Accent4 2 108" xfId="50367"/>
    <cellStyle name="40% - Accent4 2 109" xfId="49459"/>
    <cellStyle name="40% - Accent4 2 11" xfId="24604"/>
    <cellStyle name="40% - Accent4 2 110" xfId="50570"/>
    <cellStyle name="40% - Accent4 2 111" xfId="50547"/>
    <cellStyle name="40% - Accent4 2 112" xfId="49255"/>
    <cellStyle name="40% - Accent4 2 113" xfId="50662"/>
    <cellStyle name="40% - Accent4 2 114" xfId="50745"/>
    <cellStyle name="40% - Accent4 2 115" xfId="50866"/>
    <cellStyle name="40% - Accent4 2 116" xfId="50847"/>
    <cellStyle name="40% - Accent4 2 117" xfId="50755"/>
    <cellStyle name="40% - Accent4 2 118" xfId="48922"/>
    <cellStyle name="40% - Accent4 2 119" xfId="50954"/>
    <cellStyle name="40% - Accent4 2 12" xfId="20882"/>
    <cellStyle name="40% - Accent4 2 120" xfId="50931"/>
    <cellStyle name="40% - Accent4 2 121" xfId="50106"/>
    <cellStyle name="40% - Accent4 2 122" xfId="51042"/>
    <cellStyle name="40% - Accent4 2 123" xfId="51125"/>
    <cellStyle name="40% - Accent4 2 124" xfId="51246"/>
    <cellStyle name="40% - Accent4 2 125" xfId="51227"/>
    <cellStyle name="40% - Accent4 2 126" xfId="51134"/>
    <cellStyle name="40% - Accent4 2 127" xfId="50512"/>
    <cellStyle name="40% - Accent4 2 128" xfId="51329"/>
    <cellStyle name="40% - Accent4 2 129" xfId="51305"/>
    <cellStyle name="40% - Accent4 2 13" xfId="38036"/>
    <cellStyle name="40% - Accent4 2 130" xfId="51204"/>
    <cellStyle name="40% - Accent4 2 131" xfId="51414"/>
    <cellStyle name="40% - Accent4 2 132" xfId="51496"/>
    <cellStyle name="40% - Accent4 2 133" xfId="51612"/>
    <cellStyle name="40% - Accent4 2 134" xfId="51593"/>
    <cellStyle name="40% - Accent4 2 135" xfId="51505"/>
    <cellStyle name="40% - Accent4 2 136" xfId="49043"/>
    <cellStyle name="40% - Accent4 2 137" xfId="51688"/>
    <cellStyle name="40% - Accent4 2 138" xfId="51665"/>
    <cellStyle name="40% - Accent4 2 139" xfId="48944"/>
    <cellStyle name="40% - Accent4 2 14" xfId="38213"/>
    <cellStyle name="40% - Accent4 2 140" xfId="51771"/>
    <cellStyle name="40% - Accent4 2 141" xfId="51853"/>
    <cellStyle name="40% - Accent4 2 142" xfId="51969"/>
    <cellStyle name="40% - Accent4 2 143" xfId="51950"/>
    <cellStyle name="40% - Accent4 2 144" xfId="51862"/>
    <cellStyle name="40% - Accent4 2 145" xfId="51311"/>
    <cellStyle name="40% - Accent4 2 146" xfId="52043"/>
    <cellStyle name="40% - Accent4 2 147" xfId="52020"/>
    <cellStyle name="40% - Accent4 2 148" xfId="50080"/>
    <cellStyle name="40% - Accent4 2 149" xfId="52126"/>
    <cellStyle name="40% - Accent4 2 15" xfId="38348"/>
    <cellStyle name="40% - Accent4 2 150" xfId="52208"/>
    <cellStyle name="40% - Accent4 2 151" xfId="52322"/>
    <cellStyle name="40% - Accent4 2 152" xfId="52303"/>
    <cellStyle name="40% - Accent4 2 153" xfId="52217"/>
    <cellStyle name="40% - Accent4 2 154" xfId="48758"/>
    <cellStyle name="40% - Accent4 2 155" xfId="48483"/>
    <cellStyle name="40% - Accent4 2 156" xfId="52417"/>
    <cellStyle name="40% - Accent4 2 157" xfId="52392"/>
    <cellStyle name="40% - Accent4 2 158" xfId="48463"/>
    <cellStyle name="40% - Accent4 2 159" xfId="52920"/>
    <cellStyle name="40% - Accent4 2 16" xfId="38494"/>
    <cellStyle name="40% - Accent4 2 160" xfId="53117"/>
    <cellStyle name="40% - Accent4 2 161" xfId="53094"/>
    <cellStyle name="40% - Accent4 2 162" xfId="52933"/>
    <cellStyle name="40% - Accent4 2 163" xfId="53200"/>
    <cellStyle name="40% - Accent4 2 164" xfId="53282"/>
    <cellStyle name="40% - Accent4 2 165" xfId="53398"/>
    <cellStyle name="40% - Accent4 2 166" xfId="53379"/>
    <cellStyle name="40% - Accent4 2 167" xfId="53293"/>
    <cellStyle name="40% - Accent4 2 168" xfId="53477"/>
    <cellStyle name="40% - Accent4 2 169" xfId="53744"/>
    <cellStyle name="40% - Accent4 2 17" xfId="43358"/>
    <cellStyle name="40% - Accent4 2 170" xfId="53721"/>
    <cellStyle name="40% - Accent4 2 171" xfId="53501"/>
    <cellStyle name="40% - Accent4 2 172" xfId="53838"/>
    <cellStyle name="40% - Accent4 2 173" xfId="53920"/>
    <cellStyle name="40% - Accent4 2 174" xfId="54039"/>
    <cellStyle name="40% - Accent4 2 175" xfId="54020"/>
    <cellStyle name="40% - Accent4 2 176" xfId="53929"/>
    <cellStyle name="40% - Accent4 2 177" xfId="53032"/>
    <cellStyle name="40% - Accent4 2 178" xfId="54132"/>
    <cellStyle name="40% - Accent4 2 179" xfId="54109"/>
    <cellStyle name="40% - Accent4 2 18" xfId="43902"/>
    <cellStyle name="40% - Accent4 2 180" xfId="52840"/>
    <cellStyle name="40% - Accent4 2 181" xfId="54224"/>
    <cellStyle name="40% - Accent4 2 182" xfId="54307"/>
    <cellStyle name="40% - Accent4 2 183" xfId="54428"/>
    <cellStyle name="40% - Accent4 2 184" xfId="54409"/>
    <cellStyle name="40% - Accent4 2 185" xfId="54317"/>
    <cellStyle name="40% - Accent4 2 186" xfId="52506"/>
    <cellStyle name="40% - Accent4 2 187" xfId="54516"/>
    <cellStyle name="40% - Accent4 2 188" xfId="54493"/>
    <cellStyle name="40% - Accent4 2 189" xfId="53668"/>
    <cellStyle name="40% - Accent4 2 19" xfId="44391"/>
    <cellStyle name="40% - Accent4 2 190" xfId="54604"/>
    <cellStyle name="40% - Accent4 2 191" xfId="54687"/>
    <cellStyle name="40% - Accent4 2 192" xfId="54808"/>
    <cellStyle name="40% - Accent4 2 193" xfId="54789"/>
    <cellStyle name="40% - Accent4 2 194" xfId="54696"/>
    <cellStyle name="40% - Accent4 2 195" xfId="54074"/>
    <cellStyle name="40% - Accent4 2 196" xfId="54891"/>
    <cellStyle name="40% - Accent4 2 197" xfId="54867"/>
    <cellStyle name="40% - Accent4 2 198" xfId="54766"/>
    <cellStyle name="40% - Accent4 2 199" xfId="54976"/>
    <cellStyle name="40% - Accent4 2 2" xfId="1300"/>
    <cellStyle name="40% - Accent4 2 2 10" xfId="44074"/>
    <cellStyle name="40% - Accent4 2 2 100" xfId="50395"/>
    <cellStyle name="40% - Accent4 2 2 101" xfId="49016"/>
    <cellStyle name="40% - Accent4 2 2 102" xfId="49014"/>
    <cellStyle name="40% - Accent4 2 2 103" xfId="50541"/>
    <cellStyle name="40% - Accent4 2 2 104" xfId="49136"/>
    <cellStyle name="40% - Accent4 2 2 105" xfId="50683"/>
    <cellStyle name="40% - Accent4 2 2 106" xfId="50726"/>
    <cellStyle name="40% - Accent4 2 2 107" xfId="50803"/>
    <cellStyle name="40% - Accent4 2 2 108" xfId="50841"/>
    <cellStyle name="40% - Accent4 2 2 109" xfId="50784"/>
    <cellStyle name="40% - Accent4 2 2 11" xfId="44349"/>
    <cellStyle name="40% - Accent4 2 2 110" xfId="49237"/>
    <cellStyle name="40% - Accent4 2 2 111" xfId="50135"/>
    <cellStyle name="40% - Accent4 2 2 112" xfId="50924"/>
    <cellStyle name="40% - Accent4 2 2 113" xfId="49054"/>
    <cellStyle name="40% - Accent4 2 2 114" xfId="51063"/>
    <cellStyle name="40% - Accent4 2 2 115" xfId="51106"/>
    <cellStyle name="40% - Accent4 2 2 116" xfId="51181"/>
    <cellStyle name="40% - Accent4 2 2 117" xfId="51221"/>
    <cellStyle name="40% - Accent4 2 2 118" xfId="51162"/>
    <cellStyle name="40% - Accent4 2 2 119" xfId="49933"/>
    <cellStyle name="40% - Accent4 2 2 12" xfId="44497"/>
    <cellStyle name="40% - Accent4 2 2 120" xfId="50198"/>
    <cellStyle name="40% - Accent4 2 2 121" xfId="51298"/>
    <cellStyle name="40% - Accent4 2 2 122" xfId="49175"/>
    <cellStyle name="40% - Accent4 2 2 123" xfId="51435"/>
    <cellStyle name="40% - Accent4 2 2 124" xfId="51477"/>
    <cellStyle name="40% - Accent4 2 2 125" xfId="51552"/>
    <cellStyle name="40% - Accent4 2 2 126" xfId="51587"/>
    <cellStyle name="40% - Accent4 2 2 127" xfId="51533"/>
    <cellStyle name="40% - Accent4 2 2 128" xfId="50909"/>
    <cellStyle name="40% - Accent4 2 2 129" xfId="49155"/>
    <cellStyle name="40% - Accent4 2 2 13" xfId="44628"/>
    <cellStyle name="40% - Accent4 2 2 130" xfId="51659"/>
    <cellStyle name="40% - Accent4 2 2 131" xfId="49052"/>
    <cellStyle name="40% - Accent4 2 2 132" xfId="51792"/>
    <cellStyle name="40% - Accent4 2 2 133" xfId="51834"/>
    <cellStyle name="40% - Accent4 2 2 134" xfId="51909"/>
    <cellStyle name="40% - Accent4 2 2 135" xfId="51944"/>
    <cellStyle name="40% - Accent4 2 2 136" xfId="51890"/>
    <cellStyle name="40% - Accent4 2 2 137" xfId="49464"/>
    <cellStyle name="40% - Accent4 2 2 138" xfId="50124"/>
    <cellStyle name="40% - Accent4 2 2 139" xfId="52014"/>
    <cellStyle name="40% - Accent4 2 2 14" xfId="44459"/>
    <cellStyle name="40% - Accent4 2 2 140" xfId="51284"/>
    <cellStyle name="40% - Accent4 2 2 141" xfId="52147"/>
    <cellStyle name="40% - Accent4 2 2 142" xfId="52189"/>
    <cellStyle name="40% - Accent4 2 2 143" xfId="52264"/>
    <cellStyle name="40% - Accent4 2 2 144" xfId="52297"/>
    <cellStyle name="40% - Accent4 2 2 145" xfId="52245"/>
    <cellStyle name="40% - Accent4 2 2 146" xfId="48389"/>
    <cellStyle name="40% - Accent4 2 2 147" xfId="48386"/>
    <cellStyle name="40% - Accent4 2 2 148" xfId="48346"/>
    <cellStyle name="40% - Accent4 2 2 149" xfId="52386"/>
    <cellStyle name="40% - Accent4 2 2 15" xfId="45173"/>
    <cellStyle name="40% - Accent4 2 2 150" xfId="48439"/>
    <cellStyle name="40% - Accent4 2 2 151" xfId="52895"/>
    <cellStyle name="40% - Accent4 2 2 152" xfId="52986"/>
    <cellStyle name="40% - Accent4 2 2 153" xfId="53088"/>
    <cellStyle name="40% - Accent4 2 2 154" xfId="52963"/>
    <cellStyle name="40% - Accent4 2 2 155" xfId="53221"/>
    <cellStyle name="40% - Accent4 2 2 156" xfId="53263"/>
    <cellStyle name="40% - Accent4 2 2 157" xfId="53340"/>
    <cellStyle name="40% - Accent4 2 2 158" xfId="53373"/>
    <cellStyle name="40% - Accent4 2 2 159" xfId="53321"/>
    <cellStyle name="40% - Accent4 2 2 16" xfId="45334"/>
    <cellStyle name="40% - Accent4 2 2 160" xfId="53443"/>
    <cellStyle name="40% - Accent4 2 2 161" xfId="53561"/>
    <cellStyle name="40% - Accent4 2 2 162" xfId="53714"/>
    <cellStyle name="40% - Accent4 2 2 163" xfId="53534"/>
    <cellStyle name="40% - Accent4 2 2 164" xfId="53859"/>
    <cellStyle name="40% - Accent4 2 2 165" xfId="53901"/>
    <cellStyle name="40% - Accent4 2 2 166" xfId="53976"/>
    <cellStyle name="40% - Accent4 2 2 167" xfId="54014"/>
    <cellStyle name="40% - Accent4 2 2 168" xfId="53957"/>
    <cellStyle name="40% - Accent4 2 2 169" xfId="52600"/>
    <cellStyle name="40% - Accent4 2 2 17" xfId="45470"/>
    <cellStyle name="40% - Accent4 2 2 170" xfId="52598"/>
    <cellStyle name="40% - Accent4 2 2 171" xfId="54103"/>
    <cellStyle name="40% - Accent4 2 2 172" xfId="52721"/>
    <cellStyle name="40% - Accent4 2 2 173" xfId="54245"/>
    <cellStyle name="40% - Accent4 2 2 174" xfId="54288"/>
    <cellStyle name="40% - Accent4 2 2 175" xfId="54365"/>
    <cellStyle name="40% - Accent4 2 2 176" xfId="54403"/>
    <cellStyle name="40% - Accent4 2 2 177" xfId="54346"/>
    <cellStyle name="40% - Accent4 2 2 178" xfId="52822"/>
    <cellStyle name="40% - Accent4 2 2 179" xfId="53697"/>
    <cellStyle name="40% - Accent4 2 2 18" xfId="45299"/>
    <cellStyle name="40% - Accent4 2 2 180" xfId="54486"/>
    <cellStyle name="40% - Accent4 2 2 181" xfId="52638"/>
    <cellStyle name="40% - Accent4 2 2 182" xfId="54625"/>
    <cellStyle name="40% - Accent4 2 2 183" xfId="54668"/>
    <cellStyle name="40% - Accent4 2 2 184" xfId="54743"/>
    <cellStyle name="40% - Accent4 2 2 185" xfId="54783"/>
    <cellStyle name="40% - Accent4 2 2 186" xfId="54724"/>
    <cellStyle name="40% - Accent4 2 2 187" xfId="53495"/>
    <cellStyle name="40% - Accent4 2 2 188" xfId="53760"/>
    <cellStyle name="40% - Accent4 2 2 189" xfId="54860"/>
    <cellStyle name="40% - Accent4 2 2 19" xfId="45635"/>
    <cellStyle name="40% - Accent4 2 2 190" xfId="52760"/>
    <cellStyle name="40% - Accent4 2 2 191" xfId="54997"/>
    <cellStyle name="40% - Accent4 2 2 192" xfId="55039"/>
    <cellStyle name="40% - Accent4 2 2 193" xfId="55114"/>
    <cellStyle name="40% - Accent4 2 2 194" xfId="55149"/>
    <cellStyle name="40% - Accent4 2 2 195" xfId="55095"/>
    <cellStyle name="40% - Accent4 2 2 196" xfId="54471"/>
    <cellStyle name="40% - Accent4 2 2 197" xfId="52740"/>
    <cellStyle name="40% - Accent4 2 2 198" xfId="55221"/>
    <cellStyle name="40% - Accent4 2 2 199" xfId="52636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9"/>
    <cellStyle name="40% - Accent4 2 2 2 8" xfId="44075"/>
    <cellStyle name="40% - Accent4 2 2 20" xfId="45678"/>
    <cellStyle name="40% - Accent4 2 2 200" xfId="55354"/>
    <cellStyle name="40% - Accent4 2 2 201" xfId="55396"/>
    <cellStyle name="40% - Accent4 2 2 202" xfId="55471"/>
    <cellStyle name="40% - Accent4 2 2 203" xfId="55506"/>
    <cellStyle name="40% - Accent4 2 2 204" xfId="55452"/>
    <cellStyle name="40% - Accent4 2 2 205" xfId="53037"/>
    <cellStyle name="40% - Accent4 2 2 206" xfId="53686"/>
    <cellStyle name="40% - Accent4 2 2 207" xfId="55576"/>
    <cellStyle name="40% - Accent4 2 2 208" xfId="54846"/>
    <cellStyle name="40% - Accent4 2 2 209" xfId="55709"/>
    <cellStyle name="40% - Accent4 2 2 21" xfId="45756"/>
    <cellStyle name="40% - Accent4 2 2 210" xfId="55751"/>
    <cellStyle name="40% - Accent4 2 2 211" xfId="55826"/>
    <cellStyle name="40% - Accent4 2 2 212" xfId="55859"/>
    <cellStyle name="40% - Accent4 2 2 213" xfId="55807"/>
    <cellStyle name="40% - Accent4 2 2 22" xfId="45801"/>
    <cellStyle name="40% - Accent4 2 2 23" xfId="45737"/>
    <cellStyle name="40% - Accent4 2 2 24" xfId="45871"/>
    <cellStyle name="40% - Accent4 2 2 25" xfId="45989"/>
    <cellStyle name="40% - Accent4 2 2 26" xfId="46142"/>
    <cellStyle name="40% - Accent4 2 2 27" xfId="45962"/>
    <cellStyle name="40% - Accent4 2 2 28" xfId="46287"/>
    <cellStyle name="40% - Accent4 2 2 29" xfId="46329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4"/>
    <cellStyle name="40% - Accent4 2 2 31" xfId="46442"/>
    <cellStyle name="40% - Accent4 2 2 32" xfId="46385"/>
    <cellStyle name="40% - Accent4 2 2 33" xfId="44846"/>
    <cellStyle name="40% - Accent4 2 2 34" xfId="44844"/>
    <cellStyle name="40% - Accent4 2 2 35" xfId="46531"/>
    <cellStyle name="40% - Accent4 2 2 36" xfId="44966"/>
    <cellStyle name="40% - Accent4 2 2 37" xfId="46673"/>
    <cellStyle name="40% - Accent4 2 2 38" xfId="46716"/>
    <cellStyle name="40% - Accent4 2 2 39" xfId="46793"/>
    <cellStyle name="40% - Accent4 2 2 4" xfId="1305"/>
    <cellStyle name="40% - Accent4 2 2 40" xfId="46831"/>
    <cellStyle name="40% - Accent4 2 2 41" xfId="46774"/>
    <cellStyle name="40% - Accent4 2 2 42" xfId="45067"/>
    <cellStyle name="40% - Accent4 2 2 43" xfId="46125"/>
    <cellStyle name="40% - Accent4 2 2 44" xfId="46914"/>
    <cellStyle name="40% - Accent4 2 2 45" xfId="44884"/>
    <cellStyle name="40% - Accent4 2 2 46" xfId="47053"/>
    <cellStyle name="40% - Accent4 2 2 47" xfId="47096"/>
    <cellStyle name="40% - Accent4 2 2 48" xfId="47171"/>
    <cellStyle name="40% - Accent4 2 2 49" xfId="47211"/>
    <cellStyle name="40% - Accent4 2 2 5" xfId="11538"/>
    <cellStyle name="40% - Accent4 2 2 5 2" xfId="32315"/>
    <cellStyle name="40% - Accent4 2 2 50" xfId="47152"/>
    <cellStyle name="40% - Accent4 2 2 51" xfId="45923"/>
    <cellStyle name="40% - Accent4 2 2 52" xfId="46188"/>
    <cellStyle name="40% - Accent4 2 2 53" xfId="47288"/>
    <cellStyle name="40% - Accent4 2 2 54" xfId="45005"/>
    <cellStyle name="40% - Accent4 2 2 55" xfId="47425"/>
    <cellStyle name="40% - Accent4 2 2 56" xfId="47467"/>
    <cellStyle name="40% - Accent4 2 2 57" xfId="47542"/>
    <cellStyle name="40% - Accent4 2 2 58" xfId="47577"/>
    <cellStyle name="40% - Accent4 2 2 59" xfId="47523"/>
    <cellStyle name="40% - Accent4 2 2 6" xfId="19776"/>
    <cellStyle name="40% - Accent4 2 2 6 2" xfId="37133"/>
    <cellStyle name="40% - Accent4 2 2 60" xfId="46899"/>
    <cellStyle name="40% - Accent4 2 2 61" xfId="44985"/>
    <cellStyle name="40% - Accent4 2 2 62" xfId="47649"/>
    <cellStyle name="40% - Accent4 2 2 63" xfId="44882"/>
    <cellStyle name="40% - Accent4 2 2 64" xfId="47782"/>
    <cellStyle name="40% - Accent4 2 2 65" xfId="47824"/>
    <cellStyle name="40% - Accent4 2 2 66" xfId="47899"/>
    <cellStyle name="40% - Accent4 2 2 67" xfId="47934"/>
    <cellStyle name="40% - Accent4 2 2 68" xfId="47880"/>
    <cellStyle name="40% - Accent4 2 2 69" xfId="45387"/>
    <cellStyle name="40% - Accent4 2 2 7" xfId="24605"/>
    <cellStyle name="40% - Accent4 2 2 70" xfId="46114"/>
    <cellStyle name="40% - Accent4 2 2 71" xfId="48004"/>
    <cellStyle name="40% - Accent4 2 2 72" xfId="47274"/>
    <cellStyle name="40% - Accent4 2 2 73" xfId="48137"/>
    <cellStyle name="40% - Accent4 2 2 74" xfId="48179"/>
    <cellStyle name="40% - Accent4 2 2 75" xfId="48254"/>
    <cellStyle name="40% - Accent4 2 2 76" xfId="48287"/>
    <cellStyle name="40% - Accent4 2 2 77" xfId="48235"/>
    <cellStyle name="40% - Accent4 2 2 78" xfId="48502"/>
    <cellStyle name="40% - Accent4 2 2 79" xfId="48572"/>
    <cellStyle name="40% - Accent4 2 2 8" xfId="20883"/>
    <cellStyle name="40% - Accent4 2 2 80" xfId="48724"/>
    <cellStyle name="40% - Accent4 2 2 81" xfId="48800"/>
    <cellStyle name="40% - Accent4 2 2 82" xfId="48692"/>
    <cellStyle name="40% - Accent4 2 2 83" xfId="49316"/>
    <cellStyle name="40% - Accent4 2 2 84" xfId="49413"/>
    <cellStyle name="40% - Accent4 2 2 85" xfId="49519"/>
    <cellStyle name="40% - Accent4 2 2 86" xfId="49389"/>
    <cellStyle name="40% - Accent4 2 2 87" xfId="49658"/>
    <cellStyle name="40% - Accent4 2 2 88" xfId="49700"/>
    <cellStyle name="40% - Accent4 2 2 89" xfId="49777"/>
    <cellStyle name="40% - Accent4 2 2 9" xfId="43628"/>
    <cellStyle name="40% - Accent4 2 2 90" xfId="49811"/>
    <cellStyle name="40% - Accent4 2 2 91" xfId="49758"/>
    <cellStyle name="40% - Accent4 2 2 92" xfId="49881"/>
    <cellStyle name="40% - Accent4 2 2 93" xfId="49999"/>
    <cellStyle name="40% - Accent4 2 2 94" xfId="50152"/>
    <cellStyle name="40% - Accent4 2 2 95" xfId="49972"/>
    <cellStyle name="40% - Accent4 2 2 96" xfId="50297"/>
    <cellStyle name="40% - Accent4 2 2 97" xfId="50339"/>
    <cellStyle name="40% - Accent4 2 2 98" xfId="50414"/>
    <cellStyle name="40% - Accent4 2 2 99" xfId="50452"/>
    <cellStyle name="40% - Accent4 2 2_Brygga Q" xfId="1306"/>
    <cellStyle name="40% - Accent4 2 20" xfId="44663"/>
    <cellStyle name="40% - Accent4 2 200" xfId="55058"/>
    <cellStyle name="40% - Accent4 2 201" xfId="55174"/>
    <cellStyle name="40% - Accent4 2 202" xfId="55155"/>
    <cellStyle name="40% - Accent4 2 203" xfId="55067"/>
    <cellStyle name="40% - Accent4 2 204" xfId="52627"/>
    <cellStyle name="40% - Accent4 2 205" xfId="55250"/>
    <cellStyle name="40% - Accent4 2 206" xfId="55227"/>
    <cellStyle name="40% - Accent4 2 207" xfId="52528"/>
    <cellStyle name="40% - Accent4 2 208" xfId="55333"/>
    <cellStyle name="40% - Accent4 2 209" xfId="55415"/>
    <cellStyle name="40% - Accent4 2 21" xfId="44637"/>
    <cellStyle name="40% - Accent4 2 210" xfId="55531"/>
    <cellStyle name="40% - Accent4 2 211" xfId="55512"/>
    <cellStyle name="40% - Accent4 2 212" xfId="55424"/>
    <cellStyle name="40% - Accent4 2 213" xfId="54873"/>
    <cellStyle name="40% - Accent4 2 214" xfId="55605"/>
    <cellStyle name="40% - Accent4 2 215" xfId="55582"/>
    <cellStyle name="40% - Accent4 2 216" xfId="53642"/>
    <cellStyle name="40% - Accent4 2 217" xfId="55688"/>
    <cellStyle name="40% - Accent4 2 218" xfId="55770"/>
    <cellStyle name="40% - Accent4 2 219" xfId="55884"/>
    <cellStyle name="40% - Accent4 2 22" xfId="44416"/>
    <cellStyle name="40% - Accent4 2 220" xfId="55865"/>
    <cellStyle name="40% - Accent4 2 221" xfId="55779"/>
    <cellStyle name="40% - Accent4 2 23" xfId="45216"/>
    <cellStyle name="40% - Accent4 2 24" xfId="45501"/>
    <cellStyle name="40% - Accent4 2 25" xfId="45476"/>
    <cellStyle name="40% - Accent4 2 26" xfId="45261"/>
    <cellStyle name="40% - Accent4 2 27" xfId="45614"/>
    <cellStyle name="40% - Accent4 2 28" xfId="45697"/>
    <cellStyle name="40% - Accent4 2 29" xfId="45826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30"/>
    <cellStyle name="40% - Accent4 2 3 8" xfId="44076"/>
    <cellStyle name="40% - Accent4 2 30" xfId="45807"/>
    <cellStyle name="40% - Accent4 2 31" xfId="45708"/>
    <cellStyle name="40% - Accent4 2 32" xfId="45905"/>
    <cellStyle name="40% - Accent4 2 33" xfId="46172"/>
    <cellStyle name="40% - Accent4 2 34" xfId="46149"/>
    <cellStyle name="40% - Accent4 2 35" xfId="45929"/>
    <cellStyle name="40% - Accent4 2 36" xfId="46266"/>
    <cellStyle name="40% - Accent4 2 37" xfId="46348"/>
    <cellStyle name="40% - Accent4 2 38" xfId="46467"/>
    <cellStyle name="40% - Accent4 2 39" xfId="46448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1"/>
    <cellStyle name="40% - Accent4 2 4 8" xfId="44077"/>
    <cellStyle name="40% - Accent4 2 40" xfId="46357"/>
    <cellStyle name="40% - Accent4 2 41" xfId="45382"/>
    <cellStyle name="40% - Accent4 2 42" xfId="46560"/>
    <cellStyle name="40% - Accent4 2 43" xfId="46537"/>
    <cellStyle name="40% - Accent4 2 44" xfId="45085"/>
    <cellStyle name="40% - Accent4 2 45" xfId="46652"/>
    <cellStyle name="40% - Accent4 2 46" xfId="46735"/>
    <cellStyle name="40% - Accent4 2 47" xfId="46856"/>
    <cellStyle name="40% - Accent4 2 48" xfId="46837"/>
    <cellStyle name="40% - Accent4 2 49" xfId="46745"/>
    <cellStyle name="40% - Accent4 2 5" xfId="1311"/>
    <cellStyle name="40% - Accent4 2 50" xfId="44752"/>
    <cellStyle name="40% - Accent4 2 51" xfId="46944"/>
    <cellStyle name="40% - Accent4 2 52" xfId="46921"/>
    <cellStyle name="40% - Accent4 2 53" xfId="46096"/>
    <cellStyle name="40% - Accent4 2 54" xfId="47032"/>
    <cellStyle name="40% - Accent4 2 55" xfId="47115"/>
    <cellStyle name="40% - Accent4 2 56" xfId="47236"/>
    <cellStyle name="40% - Accent4 2 57" xfId="47217"/>
    <cellStyle name="40% - Accent4 2 58" xfId="47124"/>
    <cellStyle name="40% - Accent4 2 59" xfId="46502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5"/>
    <cellStyle name="40% - Accent4 2 60" xfId="47319"/>
    <cellStyle name="40% - Accent4 2 61" xfId="47295"/>
    <cellStyle name="40% - Accent4 2 62" xfId="47194"/>
    <cellStyle name="40% - Accent4 2 63" xfId="47404"/>
    <cellStyle name="40% - Accent4 2 64" xfId="47486"/>
    <cellStyle name="40% - Accent4 2 65" xfId="47602"/>
    <cellStyle name="40% - Accent4 2 66" xfId="47583"/>
    <cellStyle name="40% - Accent4 2 67" xfId="47495"/>
    <cellStyle name="40% - Accent4 2 68" xfId="44873"/>
    <cellStyle name="40% - Accent4 2 69" xfId="47678"/>
    <cellStyle name="40% - Accent4 2 7" xfId="1313"/>
    <cellStyle name="40% - Accent4 2 7 2" xfId="4675"/>
    <cellStyle name="40% - Accent4 2 70" xfId="47655"/>
    <cellStyle name="40% - Accent4 2 71" xfId="44774"/>
    <cellStyle name="40% - Accent4 2 72" xfId="47761"/>
    <cellStyle name="40% - Accent4 2 73" xfId="47843"/>
    <cellStyle name="40% - Accent4 2 74" xfId="47959"/>
    <cellStyle name="40% - Accent4 2 75" xfId="47940"/>
    <cellStyle name="40% - Accent4 2 76" xfId="47852"/>
    <cellStyle name="40% - Accent4 2 77" xfId="47301"/>
    <cellStyle name="40% - Accent4 2 78" xfId="48033"/>
    <cellStyle name="40% - Accent4 2 79" xfId="48010"/>
    <cellStyle name="40% - Accent4 2 8" xfId="11537"/>
    <cellStyle name="40% - Accent4 2 8 2" xfId="32314"/>
    <cellStyle name="40% - Accent4 2 80" xfId="46070"/>
    <cellStyle name="40% - Accent4 2 81" xfId="48116"/>
    <cellStyle name="40% - Accent4 2 82" xfId="48198"/>
    <cellStyle name="40% - Accent4 2 83" xfId="48312"/>
    <cellStyle name="40% - Accent4 2 84" xfId="48293"/>
    <cellStyle name="40% - Accent4 2 85" xfId="48207"/>
    <cellStyle name="40% - Accent4 2 86" xfId="48374"/>
    <cellStyle name="40% - Accent4 2 87" xfId="48615"/>
    <cellStyle name="40% - Accent4 2 88" xfId="48833"/>
    <cellStyle name="40% - Accent4 2 89" xfId="48807"/>
    <cellStyle name="40% - Accent4 2 9" xfId="15803"/>
    <cellStyle name="40% - Accent4 2 9 2" xfId="34939"/>
    <cellStyle name="40% - Accent4 2 90" xfId="48650"/>
    <cellStyle name="40% - Accent4 2 91" xfId="49343"/>
    <cellStyle name="40% - Accent4 2 92" xfId="49548"/>
    <cellStyle name="40% - Accent4 2 93" xfId="49525"/>
    <cellStyle name="40% - Accent4 2 94" xfId="49359"/>
    <cellStyle name="40% - Accent4 2 95" xfId="49637"/>
    <cellStyle name="40% - Accent4 2 96" xfId="49719"/>
    <cellStyle name="40% - Accent4 2 97" xfId="49836"/>
    <cellStyle name="40% - Accent4 2 98" xfId="49817"/>
    <cellStyle name="40% - Accent4 2 99" xfId="49730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3"/>
    <cellStyle name="40% - Accent4 3 14" xfId="43894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2"/>
    <cellStyle name="40% - Accent4 3 2 8" xfId="44078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1"/>
    <cellStyle name="40% - Accent4 5" xfId="1323"/>
    <cellStyle name="40% - Accent4 5 2" xfId="4529"/>
    <cellStyle name="40% - Accent4 5 3" xfId="45251"/>
    <cellStyle name="40% - Accent4 6" xfId="11536"/>
    <cellStyle name="40% - Accent4 6 2" xfId="32313"/>
    <cellStyle name="40% - Accent4 6 3" xfId="45434"/>
    <cellStyle name="40% - Accent4 7" xfId="15794"/>
    <cellStyle name="40% - Accent4 7 2" xfId="34930"/>
    <cellStyle name="40% - Accent4 7 3" xfId="45784"/>
    <cellStyle name="40% - Accent4 8" xfId="16973"/>
    <cellStyle name="40% - Accent4 8 2" xfId="35874"/>
    <cellStyle name="40% - Accent4 9" xfId="24603"/>
    <cellStyle name="40% - Accent5" xfId="43297" builtinId="47" customBuiltin="1"/>
    <cellStyle name="40% - Accent5 10" xfId="55946"/>
    <cellStyle name="40% - Accent5 11" xfId="44321"/>
    <cellStyle name="40% - Accent5 12" xfId="44412"/>
    <cellStyle name="40% - Accent5 2" xfId="1324"/>
    <cellStyle name="40% - Accent5 2 10" xfId="11544"/>
    <cellStyle name="40% - Accent5 2 10 2" xfId="32321"/>
    <cellStyle name="40% - Accent5 2 100" xfId="49721"/>
    <cellStyle name="40% - Accent5 2 101" xfId="50007"/>
    <cellStyle name="40% - Accent5 2 102" xfId="50181"/>
    <cellStyle name="40% - Accent5 2 103" xfId="50160"/>
    <cellStyle name="40% - Accent5 2 104" xfId="49917"/>
    <cellStyle name="40% - Accent5 2 105" xfId="50252"/>
    <cellStyle name="40% - Accent5 2 106" xfId="50422"/>
    <cellStyle name="40% - Accent5 2 107" xfId="50476"/>
    <cellStyle name="40% - Accent5 2 108" xfId="50459"/>
    <cellStyle name="40% - Accent5 2 109" xfId="50360"/>
    <cellStyle name="40% - Accent5 2 11" xfId="15714"/>
    <cellStyle name="40% - Accent5 2 11 2" xfId="34851"/>
    <cellStyle name="40% - Accent5 2 110" xfId="49033"/>
    <cellStyle name="40% - Accent5 2 111" xfId="50569"/>
    <cellStyle name="40% - Accent5 2 112" xfId="50548"/>
    <cellStyle name="40% - Accent5 2 113" xfId="49112"/>
    <cellStyle name="40% - Accent5 2 114" xfId="50638"/>
    <cellStyle name="40% - Accent5 2 115" xfId="50811"/>
    <cellStyle name="40% - Accent5 2 116" xfId="50865"/>
    <cellStyle name="40% - Accent5 2 117" xfId="50848"/>
    <cellStyle name="40% - Accent5 2 118" xfId="50747"/>
    <cellStyle name="40% - Accent5 2 119" xfId="48928"/>
    <cellStyle name="40% - Accent5 2 12" xfId="24621"/>
    <cellStyle name="40% - Accent5 2 120" xfId="50953"/>
    <cellStyle name="40% - Accent5 2 121" xfId="50932"/>
    <cellStyle name="40% - Accent5 2 122" xfId="50827"/>
    <cellStyle name="40% - Accent5 2 123" xfId="51018"/>
    <cellStyle name="40% - Accent5 2 124" xfId="51189"/>
    <cellStyle name="40% - Accent5 2 125" xfId="51245"/>
    <cellStyle name="40% - Accent5 2 126" xfId="51228"/>
    <cellStyle name="40% - Accent5 2 127" xfId="51127"/>
    <cellStyle name="40% - Accent5 2 128" xfId="49930"/>
    <cellStyle name="40% - Accent5 2 129" xfId="51328"/>
    <cellStyle name="40% - Accent5 2 13" xfId="20889"/>
    <cellStyle name="40% - Accent5 2 130" xfId="51306"/>
    <cellStyle name="40% - Accent5 2 131" xfId="48981"/>
    <cellStyle name="40% - Accent5 2 132" xfId="51390"/>
    <cellStyle name="40% - Accent5 2 133" xfId="51560"/>
    <cellStyle name="40% - Accent5 2 134" xfId="51611"/>
    <cellStyle name="40% - Accent5 2 135" xfId="51594"/>
    <cellStyle name="40% - Accent5 2 136" xfId="51498"/>
    <cellStyle name="40% - Accent5 2 137" xfId="49107"/>
    <cellStyle name="40% - Accent5 2 138" xfId="51687"/>
    <cellStyle name="40% - Accent5 2 139" xfId="51666"/>
    <cellStyle name="40% - Accent5 2 14" xfId="38006"/>
    <cellStyle name="40% - Accent5 2 140" xfId="51575"/>
    <cellStyle name="40% - Accent5 2 141" xfId="51747"/>
    <cellStyle name="40% - Accent5 2 142" xfId="51917"/>
    <cellStyle name="40% - Accent5 2 143" xfId="51968"/>
    <cellStyle name="40% - Accent5 2 144" xfId="51951"/>
    <cellStyle name="40% - Accent5 2 145" xfId="51855"/>
    <cellStyle name="40% - Accent5 2 146" xfId="50115"/>
    <cellStyle name="40% - Accent5 2 147" xfId="52042"/>
    <cellStyle name="40% - Accent5 2 148" xfId="52021"/>
    <cellStyle name="40% - Accent5 2 149" xfId="51932"/>
    <cellStyle name="40% - Accent5 2 15" xfId="38183"/>
    <cellStyle name="40% - Accent5 2 150" xfId="52102"/>
    <cellStyle name="40% - Accent5 2 151" xfId="52272"/>
    <cellStyle name="40% - Accent5 2 152" xfId="52321"/>
    <cellStyle name="40% - Accent5 2 153" xfId="52304"/>
    <cellStyle name="40% - Accent5 2 154" xfId="52210"/>
    <cellStyle name="40% - Accent5 2 155" xfId="48762"/>
    <cellStyle name="40% - Accent5 2 156" xfId="49292"/>
    <cellStyle name="40% - Accent5 2 157" xfId="52416"/>
    <cellStyle name="40% - Accent5 2 158" xfId="52393"/>
    <cellStyle name="40% - Accent5 2 159" xfId="48481"/>
    <cellStyle name="40% - Accent5 2 16" xfId="38318"/>
    <cellStyle name="40% - Accent5 2 160" xfId="52994"/>
    <cellStyle name="40% - Accent5 2 161" xfId="53116"/>
    <cellStyle name="40% - Accent5 2 162" xfId="53095"/>
    <cellStyle name="40% - Accent5 2 163" xfId="52923"/>
    <cellStyle name="40% - Accent5 2 164" xfId="53176"/>
    <cellStyle name="40% - Accent5 2 165" xfId="53348"/>
    <cellStyle name="40% - Accent5 2 166" xfId="53397"/>
    <cellStyle name="40% - Accent5 2 167" xfId="53380"/>
    <cellStyle name="40% - Accent5 2 168" xfId="53284"/>
    <cellStyle name="40% - Accent5 2 169" xfId="53569"/>
    <cellStyle name="40% - Accent5 2 17" xfId="38465"/>
    <cellStyle name="40% - Accent5 2 170" xfId="53743"/>
    <cellStyle name="40% - Accent5 2 171" xfId="53722"/>
    <cellStyle name="40% - Accent5 2 172" xfId="53479"/>
    <cellStyle name="40% - Accent5 2 173" xfId="53814"/>
    <cellStyle name="40% - Accent5 2 174" xfId="53984"/>
    <cellStyle name="40% - Accent5 2 175" xfId="54038"/>
    <cellStyle name="40% - Accent5 2 176" xfId="54021"/>
    <cellStyle name="40% - Accent5 2 177" xfId="53922"/>
    <cellStyle name="40% - Accent5 2 178" xfId="52617"/>
    <cellStyle name="40% - Accent5 2 179" xfId="54131"/>
    <cellStyle name="40% - Accent5 2 18" xfId="43294"/>
    <cellStyle name="40% - Accent5 2 180" xfId="54110"/>
    <cellStyle name="40% - Accent5 2 181" xfId="52697"/>
    <cellStyle name="40% - Accent5 2 182" xfId="54200"/>
    <cellStyle name="40% - Accent5 2 183" xfId="54373"/>
    <cellStyle name="40% - Accent5 2 184" xfId="54427"/>
    <cellStyle name="40% - Accent5 2 185" xfId="54410"/>
    <cellStyle name="40% - Accent5 2 186" xfId="54309"/>
    <cellStyle name="40% - Accent5 2 187" xfId="52512"/>
    <cellStyle name="40% - Accent5 2 188" xfId="54515"/>
    <cellStyle name="40% - Accent5 2 189" xfId="54494"/>
    <cellStyle name="40% - Accent5 2 19" xfId="43837"/>
    <cellStyle name="40% - Accent5 2 190" xfId="54389"/>
    <cellStyle name="40% - Accent5 2 191" xfId="54580"/>
    <cellStyle name="40% - Accent5 2 192" xfId="54751"/>
    <cellStyle name="40% - Accent5 2 193" xfId="54807"/>
    <cellStyle name="40% - Accent5 2 194" xfId="54790"/>
    <cellStyle name="40% - Accent5 2 195" xfId="54689"/>
    <cellStyle name="40% - Accent5 2 196" xfId="53492"/>
    <cellStyle name="40% - Accent5 2 197" xfId="54890"/>
    <cellStyle name="40% - Accent5 2 198" xfId="54868"/>
    <cellStyle name="40% - Accent5 2 199" xfId="52565"/>
    <cellStyle name="40% - Accent5 2 2" xfId="1325"/>
    <cellStyle name="40% - Accent5 2 2 10" xfId="20890"/>
    <cellStyle name="40% - Accent5 2 2 100" xfId="49910"/>
    <cellStyle name="40% - Accent5 2 2 101" xfId="50149"/>
    <cellStyle name="40% - Accent5 2 2 102" xfId="50298"/>
    <cellStyle name="40% - Accent5 2 2 103" xfId="50338"/>
    <cellStyle name="40% - Accent5 2 2 104" xfId="50344"/>
    <cellStyle name="40% - Accent5 2 2 105" xfId="50353"/>
    <cellStyle name="40% - Accent5 2 2 106" xfId="50449"/>
    <cellStyle name="40% - Accent5 2 2 107" xfId="49015"/>
    <cellStyle name="40% - Accent5 2 2 108" xfId="49017"/>
    <cellStyle name="40% - Accent5 2 2 109" xfId="49487"/>
    <cellStyle name="40% - Accent5 2 2 11" xfId="38111"/>
    <cellStyle name="40% - Accent5 2 2 110" xfId="50538"/>
    <cellStyle name="40% - Accent5 2 2 111" xfId="50684"/>
    <cellStyle name="40% - Accent5 2 2 112" xfId="50725"/>
    <cellStyle name="40% - Accent5 2 2 113" xfId="50731"/>
    <cellStyle name="40% - Accent5 2 2 114" xfId="50740"/>
    <cellStyle name="40% - Accent5 2 2 115" xfId="50838"/>
    <cellStyle name="40% - Accent5 2 2 116" xfId="50051"/>
    <cellStyle name="40% - Accent5 2 2 117" xfId="49472"/>
    <cellStyle name="40% - Accent5 2 2 118" xfId="49279"/>
    <cellStyle name="40% - Accent5 2 2 119" xfId="50921"/>
    <cellStyle name="40% - Accent5 2 2 12" xfId="38285"/>
    <cellStyle name="40% - Accent5 2 2 120" xfId="51064"/>
    <cellStyle name="40% - Accent5 2 2 121" xfId="51105"/>
    <cellStyle name="40% - Accent5 2 2 122" xfId="51111"/>
    <cellStyle name="40% - Accent5 2 2 123" xfId="51120"/>
    <cellStyle name="40% - Accent5 2 2 124" xfId="51218"/>
    <cellStyle name="40% - Accent5 2 2 125" xfId="50101"/>
    <cellStyle name="40% - Accent5 2 2 126" xfId="49514"/>
    <cellStyle name="40% - Accent5 2 2 127" xfId="49221"/>
    <cellStyle name="40% - Accent5 2 2 128" xfId="51295"/>
    <cellStyle name="40% - Accent5 2 2 129" xfId="51436"/>
    <cellStyle name="40% - Accent5 2 2 13" xfId="38422"/>
    <cellStyle name="40% - Accent5 2 2 130" xfId="51476"/>
    <cellStyle name="40% - Accent5 2 2 131" xfId="51482"/>
    <cellStyle name="40% - Accent5 2 2 132" xfId="51491"/>
    <cellStyle name="40% - Accent5 2 2 133" xfId="51584"/>
    <cellStyle name="40% - Accent5 2 2 134" xfId="49229"/>
    <cellStyle name="40% - Accent5 2 2 135" xfId="50607"/>
    <cellStyle name="40% - Accent5 2 2 136" xfId="49120"/>
    <cellStyle name="40% - Accent5 2 2 137" xfId="51656"/>
    <cellStyle name="40% - Accent5 2 2 138" xfId="51793"/>
    <cellStyle name="40% - Accent5 2 2 139" xfId="51833"/>
    <cellStyle name="40% - Accent5 2 2 14" xfId="38565"/>
    <cellStyle name="40% - Accent5 2 2 140" xfId="51839"/>
    <cellStyle name="40% - Accent5 2 2 141" xfId="51848"/>
    <cellStyle name="40% - Accent5 2 2 142" xfId="51941"/>
    <cellStyle name="40% - Accent5 2 2 143" xfId="50097"/>
    <cellStyle name="40% - Accent5 2 2 144" xfId="49991"/>
    <cellStyle name="40% - Accent5 2 2 145" xfId="48996"/>
    <cellStyle name="40% - Accent5 2 2 146" xfId="52011"/>
    <cellStyle name="40% - Accent5 2 2 147" xfId="52148"/>
    <cellStyle name="40% - Accent5 2 2 148" xfId="52188"/>
    <cellStyle name="40% - Accent5 2 2 149" xfId="52194"/>
    <cellStyle name="40% - Accent5 2 2 15" xfId="43443"/>
    <cellStyle name="40% - Accent5 2 2 150" xfId="52203"/>
    <cellStyle name="40% - Accent5 2 2 151" xfId="52294"/>
    <cellStyle name="40% - Accent5 2 2 152" xfId="48388"/>
    <cellStyle name="40% - Accent5 2 2 153" xfId="48387"/>
    <cellStyle name="40% - Accent5 2 2 154" xfId="48385"/>
    <cellStyle name="40% - Accent5 2 2 155" xfId="48405"/>
    <cellStyle name="40% - Accent5 2 2 156" xfId="52383"/>
    <cellStyle name="40% - Accent5 2 2 157" xfId="52894"/>
    <cellStyle name="40% - Accent5 2 2 158" xfId="52899"/>
    <cellStyle name="40% - Accent5 2 2 159" xfId="52915"/>
    <cellStyle name="40% - Accent5 2 2 16" xfId="44079"/>
    <cellStyle name="40% - Accent5 2 2 160" xfId="53085"/>
    <cellStyle name="40% - Accent5 2 2 161" xfId="53222"/>
    <cellStyle name="40% - Accent5 2 2 162" xfId="53262"/>
    <cellStyle name="40% - Accent5 2 2 163" xfId="53268"/>
    <cellStyle name="40% - Accent5 2 2 164" xfId="53277"/>
    <cellStyle name="40% - Accent5 2 2 165" xfId="53370"/>
    <cellStyle name="40% - Accent5 2 2 166" xfId="53442"/>
    <cellStyle name="40% - Accent5 2 2 167" xfId="53449"/>
    <cellStyle name="40% - Accent5 2 2 168" xfId="53472"/>
    <cellStyle name="40% - Accent5 2 2 169" xfId="53711"/>
    <cellStyle name="40% - Accent5 2 2 17" xfId="44348"/>
    <cellStyle name="40% - Accent5 2 2 170" xfId="53860"/>
    <cellStyle name="40% - Accent5 2 2 171" xfId="53900"/>
    <cellStyle name="40% - Accent5 2 2 172" xfId="53906"/>
    <cellStyle name="40% - Accent5 2 2 173" xfId="53915"/>
    <cellStyle name="40% - Accent5 2 2 174" xfId="54011"/>
    <cellStyle name="40% - Accent5 2 2 175" xfId="52599"/>
    <cellStyle name="40% - Accent5 2 2 176" xfId="52601"/>
    <cellStyle name="40% - Accent5 2 2 177" xfId="53060"/>
    <cellStyle name="40% - Accent5 2 2 178" xfId="54100"/>
    <cellStyle name="40% - Accent5 2 2 179" xfId="54246"/>
    <cellStyle name="40% - Accent5 2 2 18" xfId="44355"/>
    <cellStyle name="40% - Accent5 2 2 180" xfId="54287"/>
    <cellStyle name="40% - Accent5 2 2 181" xfId="54293"/>
    <cellStyle name="40% - Accent5 2 2 182" xfId="54302"/>
    <cellStyle name="40% - Accent5 2 2 183" xfId="54400"/>
    <cellStyle name="40% - Accent5 2 2 184" xfId="53613"/>
    <cellStyle name="40% - Accent5 2 2 185" xfId="53045"/>
    <cellStyle name="40% - Accent5 2 2 186" xfId="52864"/>
    <cellStyle name="40% - Accent5 2 2 187" xfId="54483"/>
    <cellStyle name="40% - Accent5 2 2 188" xfId="54626"/>
    <cellStyle name="40% - Accent5 2 2 189" xfId="54667"/>
    <cellStyle name="40% - Accent5 2 2 19" xfId="44386"/>
    <cellStyle name="40% - Accent5 2 2 190" xfId="54673"/>
    <cellStyle name="40% - Accent5 2 2 191" xfId="54682"/>
    <cellStyle name="40% - Accent5 2 2 192" xfId="54780"/>
    <cellStyle name="40% - Accent5 2 2 193" xfId="53663"/>
    <cellStyle name="40% - Accent5 2 2 194" xfId="53083"/>
    <cellStyle name="40% - Accent5 2 2 195" xfId="52806"/>
    <cellStyle name="40% - Accent5 2 2 196" xfId="54857"/>
    <cellStyle name="40% - Accent5 2 2 197" xfId="54998"/>
    <cellStyle name="40% - Accent5 2 2 198" xfId="55038"/>
    <cellStyle name="40% - Accent5 2 2 199" xfId="55044"/>
    <cellStyle name="40% - Accent5 2 2 2" xfId="1326"/>
    <cellStyle name="40% - Accent5 2 2 2 10" xfId="43633"/>
    <cellStyle name="40% - Accent5 2 2 2 11" xfId="44080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5"/>
    <cellStyle name="40% - Accent5 2 2 200" xfId="55053"/>
    <cellStyle name="40% - Accent5 2 2 201" xfId="55146"/>
    <cellStyle name="40% - Accent5 2 2 202" xfId="52814"/>
    <cellStyle name="40% - Accent5 2 2 203" xfId="54169"/>
    <cellStyle name="40% - Accent5 2 2 204" xfId="52705"/>
    <cellStyle name="40% - Accent5 2 2 205" xfId="55218"/>
    <cellStyle name="40% - Accent5 2 2 206" xfId="55355"/>
    <cellStyle name="40% - Accent5 2 2 207" xfId="55395"/>
    <cellStyle name="40% - Accent5 2 2 208" xfId="55401"/>
    <cellStyle name="40% - Accent5 2 2 209" xfId="55410"/>
    <cellStyle name="40% - Accent5 2 2 21" xfId="45172"/>
    <cellStyle name="40% - Accent5 2 2 210" xfId="55503"/>
    <cellStyle name="40% - Accent5 2 2 211" xfId="53659"/>
    <cellStyle name="40% - Accent5 2 2 212" xfId="53553"/>
    <cellStyle name="40% - Accent5 2 2 213" xfId="52580"/>
    <cellStyle name="40% - Accent5 2 2 214" xfId="55573"/>
    <cellStyle name="40% - Accent5 2 2 215" xfId="55710"/>
    <cellStyle name="40% - Accent5 2 2 216" xfId="55750"/>
    <cellStyle name="40% - Accent5 2 2 217" xfId="55756"/>
    <cellStyle name="40% - Accent5 2 2 218" xfId="55765"/>
    <cellStyle name="40% - Accent5 2 2 219" xfId="55856"/>
    <cellStyle name="40% - Accent5 2 2 22" xfId="45179"/>
    <cellStyle name="40% - Accent5 2 2 23" xfId="45211"/>
    <cellStyle name="40% - Accent5 2 2 24" xfId="45467"/>
    <cellStyle name="40% - Accent5 2 2 25" xfId="45636"/>
    <cellStyle name="40% - Accent5 2 2 26" xfId="45677"/>
    <cellStyle name="40% - Accent5 2 2 27" xfId="45683"/>
    <cellStyle name="40% - Accent5 2 2 28" xfId="45692"/>
    <cellStyle name="40% - Accent5 2 2 29" xfId="45798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70"/>
    <cellStyle name="40% - Accent5 2 2 31" xfId="45877"/>
    <cellStyle name="40% - Accent5 2 2 32" xfId="45900"/>
    <cellStyle name="40% - Accent5 2 2 33" xfId="46139"/>
    <cellStyle name="40% - Accent5 2 2 34" xfId="46288"/>
    <cellStyle name="40% - Accent5 2 2 35" xfId="46328"/>
    <cellStyle name="40% - Accent5 2 2 36" xfId="46334"/>
    <cellStyle name="40% - Accent5 2 2 37" xfId="46343"/>
    <cellStyle name="40% - Accent5 2 2 38" xfId="46439"/>
    <cellStyle name="40% - Accent5 2 2 39" xfId="44845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7"/>
    <cellStyle name="40% - Accent5 2 2 41" xfId="45410"/>
    <cellStyle name="40% - Accent5 2 2 42" xfId="46528"/>
    <cellStyle name="40% - Accent5 2 2 43" xfId="46674"/>
    <cellStyle name="40% - Accent5 2 2 44" xfId="46715"/>
    <cellStyle name="40% - Accent5 2 2 45" xfId="46721"/>
    <cellStyle name="40% - Accent5 2 2 46" xfId="46730"/>
    <cellStyle name="40% - Accent5 2 2 47" xfId="46828"/>
    <cellStyle name="40% - Accent5 2 2 48" xfId="46041"/>
    <cellStyle name="40% - Accent5 2 2 49" xfId="45395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9"/>
    <cellStyle name="40% - Accent5 2 2 51" xfId="46911"/>
    <cellStyle name="40% - Accent5 2 2 52" xfId="47054"/>
    <cellStyle name="40% - Accent5 2 2 53" xfId="47095"/>
    <cellStyle name="40% - Accent5 2 2 54" xfId="47101"/>
    <cellStyle name="40% - Accent5 2 2 55" xfId="47110"/>
    <cellStyle name="40% - Accent5 2 2 56" xfId="47208"/>
    <cellStyle name="40% - Accent5 2 2 57" xfId="46091"/>
    <cellStyle name="40% - Accent5 2 2 58" xfId="45465"/>
    <cellStyle name="40% - Accent5 2 2 59" xfId="45051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5"/>
    <cellStyle name="40% - Accent5 2 2 61" xfId="47426"/>
    <cellStyle name="40% - Accent5 2 2 62" xfId="47466"/>
    <cellStyle name="40% - Accent5 2 2 63" xfId="47472"/>
    <cellStyle name="40% - Accent5 2 2 64" xfId="47481"/>
    <cellStyle name="40% - Accent5 2 2 65" xfId="47574"/>
    <cellStyle name="40% - Accent5 2 2 66" xfId="45059"/>
    <cellStyle name="40% - Accent5 2 2 67" xfId="46597"/>
    <cellStyle name="40% - Accent5 2 2 68" xfId="44950"/>
    <cellStyle name="40% - Accent5 2 2 69" xfId="47646"/>
    <cellStyle name="40% - Accent5 2 2 7" xfId="11545"/>
    <cellStyle name="40% - Accent5 2 2 7 2" xfId="32322"/>
    <cellStyle name="40% - Accent5 2 2 70" xfId="47783"/>
    <cellStyle name="40% - Accent5 2 2 71" xfId="47823"/>
    <cellStyle name="40% - Accent5 2 2 72" xfId="47829"/>
    <cellStyle name="40% - Accent5 2 2 73" xfId="47838"/>
    <cellStyle name="40% - Accent5 2 2 74" xfId="47931"/>
    <cellStyle name="40% - Accent5 2 2 75" xfId="46087"/>
    <cellStyle name="40% - Accent5 2 2 76" xfId="45981"/>
    <cellStyle name="40% - Accent5 2 2 77" xfId="44826"/>
    <cellStyle name="40% - Accent5 2 2 78" xfId="48001"/>
    <cellStyle name="40% - Accent5 2 2 79" xfId="48138"/>
    <cellStyle name="40% - Accent5 2 2 8" xfId="16142"/>
    <cellStyle name="40% - Accent5 2 2 8 2" xfId="35266"/>
    <cellStyle name="40% - Accent5 2 2 80" xfId="48178"/>
    <cellStyle name="40% - Accent5 2 2 81" xfId="48184"/>
    <cellStyle name="40% - Accent5 2 2 82" xfId="48193"/>
    <cellStyle name="40% - Accent5 2 2 83" xfId="48284"/>
    <cellStyle name="40% - Accent5 2 2 84" xfId="48504"/>
    <cellStyle name="40% - Accent5 2 2 85" xfId="48571"/>
    <cellStyle name="40% - Accent5 2 2 86" xfId="48578"/>
    <cellStyle name="40% - Accent5 2 2 87" xfId="48610"/>
    <cellStyle name="40% - Accent5 2 2 88" xfId="48797"/>
    <cellStyle name="40% - Accent5 2 2 89" xfId="49315"/>
    <cellStyle name="40% - Accent5 2 2 9" xfId="24622"/>
    <cellStyle name="40% - Accent5 2 2 90" xfId="49321"/>
    <cellStyle name="40% - Accent5 2 2 91" xfId="49338"/>
    <cellStyle name="40% - Accent5 2 2 92" xfId="49516"/>
    <cellStyle name="40% - Accent5 2 2 93" xfId="49659"/>
    <cellStyle name="40% - Accent5 2 2 94" xfId="49699"/>
    <cellStyle name="40% - Accent5 2 2 95" xfId="49705"/>
    <cellStyle name="40% - Accent5 2 2 96" xfId="49714"/>
    <cellStyle name="40% - Accent5 2 2 97" xfId="49808"/>
    <cellStyle name="40% - Accent5 2 2 98" xfId="49880"/>
    <cellStyle name="40% - Accent5 2 2 99" xfId="49887"/>
    <cellStyle name="40% - Accent5 2 2_Balance sheet - Parent" xfId="38633"/>
    <cellStyle name="40% - Accent5 2 20" xfId="44505"/>
    <cellStyle name="40% - Accent5 2 200" xfId="54952"/>
    <cellStyle name="40% - Accent5 2 201" xfId="55122"/>
    <cellStyle name="40% - Accent5 2 202" xfId="55173"/>
    <cellStyle name="40% - Accent5 2 203" xfId="55156"/>
    <cellStyle name="40% - Accent5 2 204" xfId="55060"/>
    <cellStyle name="40% - Accent5 2 205" xfId="52692"/>
    <cellStyle name="40% - Accent5 2 206" xfId="55249"/>
    <cellStyle name="40% - Accent5 2 207" xfId="55228"/>
    <cellStyle name="40% - Accent5 2 208" xfId="55137"/>
    <cellStyle name="40% - Accent5 2 209" xfId="55309"/>
    <cellStyle name="40% - Accent5 2 21" xfId="44662"/>
    <cellStyle name="40% - Accent5 2 210" xfId="55479"/>
    <cellStyle name="40% - Accent5 2 211" xfId="55530"/>
    <cellStyle name="40% - Accent5 2 212" xfId="55513"/>
    <cellStyle name="40% - Accent5 2 213" xfId="55417"/>
    <cellStyle name="40% - Accent5 2 214" xfId="53677"/>
    <cellStyle name="40% - Accent5 2 215" xfId="55604"/>
    <cellStyle name="40% - Accent5 2 216" xfId="55583"/>
    <cellStyle name="40% - Accent5 2 217" xfId="55494"/>
    <cellStyle name="40% - Accent5 2 218" xfId="55664"/>
    <cellStyle name="40% - Accent5 2 219" xfId="55834"/>
    <cellStyle name="40% - Accent5 2 22" xfId="44638"/>
    <cellStyle name="40% - Accent5 2 220" xfId="55883"/>
    <cellStyle name="40% - Accent5 2 221" xfId="55866"/>
    <cellStyle name="40% - Accent5 2 222" xfId="55772"/>
    <cellStyle name="40% - Accent5 2 23" xfId="44394"/>
    <cellStyle name="40% - Accent5 2 24" xfId="45342"/>
    <cellStyle name="40% - Accent5 2 25" xfId="45500"/>
    <cellStyle name="40% - Accent5 2 26" xfId="45477"/>
    <cellStyle name="40% - Accent5 2 27" xfId="45219"/>
    <cellStyle name="40% - Accent5 2 28" xfId="45591"/>
    <cellStyle name="40% - Accent5 2 29" xfId="45764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1"/>
    <cellStyle name="40% - Accent5 2 3 2" xfId="1352"/>
    <cellStyle name="40% - Accent5 2 3 2 10" xfId="43635"/>
    <cellStyle name="40% - Accent5 2 3 2 11" xfId="44082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9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4"/>
    <cellStyle name="40% - Accent5 2 3 4 8" xfId="55947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5"/>
    <cellStyle name="40% - Accent5 2 31" xfId="45808"/>
    <cellStyle name="40% - Accent5 2 32" xfId="45699"/>
    <cellStyle name="40% - Accent5 2 33" xfId="45997"/>
    <cellStyle name="40% - Accent5 2 34" xfId="46171"/>
    <cellStyle name="40% - Accent5 2 35" xfId="46150"/>
    <cellStyle name="40% - Accent5 2 36" xfId="45907"/>
    <cellStyle name="40% - Accent5 2 37" xfId="46242"/>
    <cellStyle name="40% - Accent5 2 38" xfId="46412"/>
    <cellStyle name="40% - Accent5 2 39" xfId="46466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6"/>
    <cellStyle name="40% - Accent5 2 4 8" xfId="44083"/>
    <cellStyle name="40% - Accent5 2 40" xfId="46449"/>
    <cellStyle name="40% - Accent5 2 41" xfId="46350"/>
    <cellStyle name="40% - Accent5 2 42" xfId="44863"/>
    <cellStyle name="40% - Accent5 2 43" xfId="46559"/>
    <cellStyle name="40% - Accent5 2 44" xfId="46538"/>
    <cellStyle name="40% - Accent5 2 45" xfId="44942"/>
    <cellStyle name="40% - Accent5 2 46" xfId="46628"/>
    <cellStyle name="40% - Accent5 2 47" xfId="46801"/>
    <cellStyle name="40% - Accent5 2 48" xfId="46855"/>
    <cellStyle name="40% - Accent5 2 49" xfId="46838"/>
    <cellStyle name="40% - Accent5 2 5" xfId="1381"/>
    <cellStyle name="40% - Accent5 2 5 2" xfId="1382"/>
    <cellStyle name="40% - Accent5 2 50" xfId="46737"/>
    <cellStyle name="40% - Accent5 2 51" xfId="44758"/>
    <cellStyle name="40% - Accent5 2 52" xfId="46943"/>
    <cellStyle name="40% - Accent5 2 53" xfId="46922"/>
    <cellStyle name="40% - Accent5 2 54" xfId="46817"/>
    <cellStyle name="40% - Accent5 2 55" xfId="47008"/>
    <cellStyle name="40% - Accent5 2 56" xfId="47179"/>
    <cellStyle name="40% - Accent5 2 57" xfId="47235"/>
    <cellStyle name="40% - Accent5 2 58" xfId="47218"/>
    <cellStyle name="40% - Accent5 2 59" xfId="47117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20"/>
    <cellStyle name="40% - Accent5 2 61" xfId="47318"/>
    <cellStyle name="40% - Accent5 2 62" xfId="47296"/>
    <cellStyle name="40% - Accent5 2 63" xfId="44811"/>
    <cellStyle name="40% - Accent5 2 64" xfId="47380"/>
    <cellStyle name="40% - Accent5 2 65" xfId="47550"/>
    <cellStyle name="40% - Accent5 2 66" xfId="47601"/>
    <cellStyle name="40% - Accent5 2 67" xfId="47584"/>
    <cellStyle name="40% - Accent5 2 68" xfId="47488"/>
    <cellStyle name="40% - Accent5 2 69" xfId="44937"/>
    <cellStyle name="40% - Accent5 2 7" xfId="1385"/>
    <cellStyle name="40% - Accent5 2 70" xfId="47677"/>
    <cellStyle name="40% - Accent5 2 71" xfId="47656"/>
    <cellStyle name="40% - Accent5 2 72" xfId="47565"/>
    <cellStyle name="40% - Accent5 2 73" xfId="47737"/>
    <cellStyle name="40% - Accent5 2 74" xfId="47907"/>
    <cellStyle name="40% - Accent5 2 75" xfId="47958"/>
    <cellStyle name="40% - Accent5 2 76" xfId="47941"/>
    <cellStyle name="40% - Accent5 2 77" xfId="47845"/>
    <cellStyle name="40% - Accent5 2 78" xfId="46105"/>
    <cellStyle name="40% - Accent5 2 79" xfId="48032"/>
    <cellStyle name="40% - Accent5 2 8" xfId="1386"/>
    <cellStyle name="40% - Accent5 2 80" xfId="48011"/>
    <cellStyle name="40% - Accent5 2 81" xfId="47922"/>
    <cellStyle name="40% - Accent5 2 82" xfId="48092"/>
    <cellStyle name="40% - Accent5 2 83" xfId="48262"/>
    <cellStyle name="40% - Accent5 2 84" xfId="48311"/>
    <cellStyle name="40% - Accent5 2 85" xfId="48294"/>
    <cellStyle name="40% - Accent5 2 86" xfId="48200"/>
    <cellStyle name="40% - Accent5 2 87" xfId="48352"/>
    <cellStyle name="40% - Accent5 2 88" xfId="48732"/>
    <cellStyle name="40% - Accent5 2 89" xfId="48832"/>
    <cellStyle name="40% - Accent5 2 9" xfId="1387"/>
    <cellStyle name="40% - Accent5 2 90" xfId="48808"/>
    <cellStyle name="40% - Accent5 2 91" xfId="48617"/>
    <cellStyle name="40% - Accent5 2 92" xfId="49421"/>
    <cellStyle name="40% - Accent5 2 93" xfId="49547"/>
    <cellStyle name="40% - Accent5 2 94" xfId="49526"/>
    <cellStyle name="40% - Accent5 2 95" xfId="49346"/>
    <cellStyle name="40% - Accent5 2 96" xfId="49613"/>
    <cellStyle name="40% - Accent5 2 97" xfId="49785"/>
    <cellStyle name="40% - Accent5 2 98" xfId="49835"/>
    <cellStyle name="40% - Accent5 2 99" xfId="49818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5"/>
    <cellStyle name="40% - Accent5 6" xfId="24620"/>
    <cellStyle name="40% - Accent5 6 2" xfId="45255"/>
    <cellStyle name="40% - Accent5 7" xfId="45435"/>
    <cellStyle name="40% - Accent5 8" xfId="45785"/>
    <cellStyle name="40% - Accent5 9" xfId="55948"/>
    <cellStyle name="40% - Accent6" xfId="43298" builtinId="51" customBuiltin="1"/>
    <cellStyle name="40% - Accent6 10" xfId="55949"/>
    <cellStyle name="40% - Accent6 11" xfId="44323"/>
    <cellStyle name="40% - Accent6 12" xfId="44414"/>
    <cellStyle name="40% - Accent6 13" xfId="44598"/>
    <cellStyle name="40% - Accent6 2" xfId="1392"/>
    <cellStyle name="40% - Accent6 2 10" xfId="11550"/>
    <cellStyle name="40% - Accent6 2 10 2" xfId="32327"/>
    <cellStyle name="40% - Accent6 2 100" xfId="49762"/>
    <cellStyle name="40% - Accent6 2 101" xfId="50023"/>
    <cellStyle name="40% - Accent6 2 102" xfId="50180"/>
    <cellStyle name="40% - Accent6 2 103" xfId="50161"/>
    <cellStyle name="40% - Accent6 2 104" xfId="49976"/>
    <cellStyle name="40% - Accent6 2 105" xfId="50253"/>
    <cellStyle name="40% - Accent6 2 106" xfId="50433"/>
    <cellStyle name="40% - Accent6 2 107" xfId="50475"/>
    <cellStyle name="40% - Accent6 2 108" xfId="50460"/>
    <cellStyle name="40% - Accent6 2 109" xfId="50399"/>
    <cellStyle name="40% - Accent6 2 11" xfId="15715"/>
    <cellStyle name="40% - Accent6 2 11 2" xfId="34852"/>
    <cellStyle name="40% - Accent6 2 110" xfId="48943"/>
    <cellStyle name="40% - Accent6 2 111" xfId="50568"/>
    <cellStyle name="40% - Accent6 2 112" xfId="50549"/>
    <cellStyle name="40% - Accent6 2 113" xfId="49062"/>
    <cellStyle name="40% - Accent6 2 114" xfId="50639"/>
    <cellStyle name="40% - Accent6 2 115" xfId="50822"/>
    <cellStyle name="40% - Accent6 2 116" xfId="50864"/>
    <cellStyle name="40% - Accent6 2 117" xfId="50849"/>
    <cellStyle name="40% - Accent6 2 118" xfId="50788"/>
    <cellStyle name="40% - Accent6 2 119" xfId="50078"/>
    <cellStyle name="40% - Accent6 2 12" xfId="24676"/>
    <cellStyle name="40% - Accent6 2 120" xfId="50952"/>
    <cellStyle name="40% - Accent6 2 121" xfId="50933"/>
    <cellStyle name="40% - Accent6 2 122" xfId="49093"/>
    <cellStyle name="40% - Accent6 2 123" xfId="51019"/>
    <cellStyle name="40% - Accent6 2 124" xfId="51200"/>
    <cellStyle name="40% - Accent6 2 125" xfId="51244"/>
    <cellStyle name="40% - Accent6 2 126" xfId="51229"/>
    <cellStyle name="40% - Accent6 2 127" xfId="51166"/>
    <cellStyle name="40% - Accent6 2 128" xfId="48962"/>
    <cellStyle name="40% - Accent6 2 129" xfId="51327"/>
    <cellStyle name="40% - Accent6 2 13" xfId="20895"/>
    <cellStyle name="40% - Accent6 2 130" xfId="51307"/>
    <cellStyle name="40% - Accent6 2 131" xfId="49496"/>
    <cellStyle name="40% - Accent6 2 132" xfId="51391"/>
    <cellStyle name="40% - Accent6 2 133" xfId="51571"/>
    <cellStyle name="40% - Accent6 2 134" xfId="51610"/>
    <cellStyle name="40% - Accent6 2 135" xfId="51595"/>
    <cellStyle name="40% - Accent6 2 136" xfId="51537"/>
    <cellStyle name="40% - Accent6 2 137" xfId="49276"/>
    <cellStyle name="40% - Accent6 2 138" xfId="51686"/>
    <cellStyle name="40% - Accent6 2 139" xfId="51667"/>
    <cellStyle name="40% - Accent6 2 14" xfId="38007"/>
    <cellStyle name="40% - Accent6 2 140" xfId="50117"/>
    <cellStyle name="40% - Accent6 2 141" xfId="51748"/>
    <cellStyle name="40% - Accent6 2 142" xfId="51928"/>
    <cellStyle name="40% - Accent6 2 143" xfId="51967"/>
    <cellStyle name="40% - Accent6 2 144" xfId="51952"/>
    <cellStyle name="40% - Accent6 2 145" xfId="51894"/>
    <cellStyle name="40% - Accent6 2 146" xfId="50028"/>
    <cellStyle name="40% - Accent6 2 147" xfId="52041"/>
    <cellStyle name="40% - Accent6 2 148" xfId="52022"/>
    <cellStyle name="40% - Accent6 2 149" xfId="49046"/>
    <cellStyle name="40% - Accent6 2 15" xfId="38184"/>
    <cellStyle name="40% - Accent6 2 150" xfId="52103"/>
    <cellStyle name="40% - Accent6 2 151" xfId="52283"/>
    <cellStyle name="40% - Accent6 2 152" xfId="52320"/>
    <cellStyle name="40% - Accent6 2 153" xfId="52305"/>
    <cellStyle name="40% - Accent6 2 154" xfId="52249"/>
    <cellStyle name="40% - Accent6 2 155" xfId="48359"/>
    <cellStyle name="40% - Accent6 2 156" xfId="48368"/>
    <cellStyle name="40% - Accent6 2 157" xfId="52415"/>
    <cellStyle name="40% - Accent6 2 158" xfId="52394"/>
    <cellStyle name="40% - Accent6 2 159" xfId="48519"/>
    <cellStyle name="40% - Accent6 2 16" xfId="38319"/>
    <cellStyle name="40% - Accent6 2 160" xfId="53007"/>
    <cellStyle name="40% - Accent6 2 161" xfId="53115"/>
    <cellStyle name="40% - Accent6 2 162" xfId="53096"/>
    <cellStyle name="40% - Accent6 2 163" xfId="52967"/>
    <cellStyle name="40% - Accent6 2 164" xfId="53177"/>
    <cellStyle name="40% - Accent6 2 165" xfId="53359"/>
    <cellStyle name="40% - Accent6 2 166" xfId="53396"/>
    <cellStyle name="40% - Accent6 2 167" xfId="53381"/>
    <cellStyle name="40% - Accent6 2 168" xfId="53325"/>
    <cellStyle name="40% - Accent6 2 169" xfId="53585"/>
    <cellStyle name="40% - Accent6 2 17" xfId="38466"/>
    <cellStyle name="40% - Accent6 2 170" xfId="53742"/>
    <cellStyle name="40% - Accent6 2 171" xfId="53723"/>
    <cellStyle name="40% - Accent6 2 172" xfId="53538"/>
    <cellStyle name="40% - Accent6 2 173" xfId="53815"/>
    <cellStyle name="40% - Accent6 2 174" xfId="53995"/>
    <cellStyle name="40% - Accent6 2 175" xfId="54037"/>
    <cellStyle name="40% - Accent6 2 176" xfId="54022"/>
    <cellStyle name="40% - Accent6 2 177" xfId="53961"/>
    <cellStyle name="40% - Accent6 2 178" xfId="52527"/>
    <cellStyle name="40% - Accent6 2 179" xfId="54130"/>
    <cellStyle name="40% - Accent6 2 18" xfId="43295"/>
    <cellStyle name="40% - Accent6 2 180" xfId="54111"/>
    <cellStyle name="40% - Accent6 2 181" xfId="52646"/>
    <cellStyle name="40% - Accent6 2 182" xfId="54201"/>
    <cellStyle name="40% - Accent6 2 183" xfId="54384"/>
    <cellStyle name="40% - Accent6 2 184" xfId="54426"/>
    <cellStyle name="40% - Accent6 2 185" xfId="54411"/>
    <cellStyle name="40% - Accent6 2 186" xfId="54350"/>
    <cellStyle name="40% - Accent6 2 187" xfId="53640"/>
    <cellStyle name="40% - Accent6 2 188" xfId="54514"/>
    <cellStyle name="40% - Accent6 2 189" xfId="54495"/>
    <cellStyle name="40% - Accent6 2 19" xfId="43838"/>
    <cellStyle name="40% - Accent6 2 190" xfId="52677"/>
    <cellStyle name="40% - Accent6 2 191" xfId="54581"/>
    <cellStyle name="40% - Accent6 2 192" xfId="54762"/>
    <cellStyle name="40% - Accent6 2 193" xfId="54806"/>
    <cellStyle name="40% - Accent6 2 194" xfId="54791"/>
    <cellStyle name="40% - Accent6 2 195" xfId="54728"/>
    <cellStyle name="40% - Accent6 2 196" xfId="52546"/>
    <cellStyle name="40% - Accent6 2 197" xfId="54889"/>
    <cellStyle name="40% - Accent6 2 198" xfId="54869"/>
    <cellStyle name="40% - Accent6 2 199" xfId="53069"/>
    <cellStyle name="40% - Accent6 2 2" xfId="1393"/>
    <cellStyle name="40% - Accent6 2 2 10" xfId="20896"/>
    <cellStyle name="40% - Accent6 2 2 100" xfId="50175"/>
    <cellStyle name="40% - Accent6 2 2 101" xfId="50008"/>
    <cellStyle name="40% - Accent6 2 2 102" xfId="50299"/>
    <cellStyle name="40% - Accent6 2 2 103" xfId="50391"/>
    <cellStyle name="40% - Accent6 2 2 104" xfId="50416"/>
    <cellStyle name="40% - Accent6 2 2 105" xfId="50470"/>
    <cellStyle name="40% - Accent6 2 2 106" xfId="50423"/>
    <cellStyle name="40% - Accent6 2 2 107" xfId="49135"/>
    <cellStyle name="40% - Accent6 2 2 108" xfId="48969"/>
    <cellStyle name="40% - Accent6 2 2 109" xfId="50563"/>
    <cellStyle name="40% - Accent6 2 2 11" xfId="38112"/>
    <cellStyle name="40% - Accent6 2 2 110" xfId="49267"/>
    <cellStyle name="40% - Accent6 2 2 111" xfId="50685"/>
    <cellStyle name="40% - Accent6 2 2 112" xfId="50780"/>
    <cellStyle name="40% - Accent6 2 2 113" xfId="50805"/>
    <cellStyle name="40% - Accent6 2 2 114" xfId="50859"/>
    <cellStyle name="40% - Accent6 2 2 115" xfId="50812"/>
    <cellStyle name="40% - Accent6 2 2 116" xfId="48966"/>
    <cellStyle name="40% - Accent6 2 2 117" xfId="50067"/>
    <cellStyle name="40% - Accent6 2 2 118" xfId="50947"/>
    <cellStyle name="40% - Accent6 2 2 119" xfId="49169"/>
    <cellStyle name="40% - Accent6 2 2 12" xfId="38286"/>
    <cellStyle name="40% - Accent6 2 2 120" xfId="51065"/>
    <cellStyle name="40% - Accent6 2 2 121" xfId="51158"/>
    <cellStyle name="40% - Accent6 2 2 122" xfId="51183"/>
    <cellStyle name="40% - Accent6 2 2 123" xfId="51239"/>
    <cellStyle name="40% - Accent6 2 2 124" xfId="51190"/>
    <cellStyle name="40% - Accent6 2 2 125" xfId="49454"/>
    <cellStyle name="40% - Accent6 2 2 126" xfId="50187"/>
    <cellStyle name="40% - Accent6 2 2 127" xfId="51322"/>
    <cellStyle name="40% - Accent6 2 2 128" xfId="49273"/>
    <cellStyle name="40% - Accent6 2 2 129" xfId="51437"/>
    <cellStyle name="40% - Accent6 2 2 13" xfId="38423"/>
    <cellStyle name="40% - Accent6 2 2 130" xfId="51529"/>
    <cellStyle name="40% - Accent6 2 2 131" xfId="51554"/>
    <cellStyle name="40% - Accent6 2 2 132" xfId="51605"/>
    <cellStyle name="40% - Accent6 2 2 133" xfId="51561"/>
    <cellStyle name="40% - Accent6 2 2 134" xfId="50030"/>
    <cellStyle name="40% - Accent6 2 2 135" xfId="49254"/>
    <cellStyle name="40% - Accent6 2 2 136" xfId="51681"/>
    <cellStyle name="40% - Accent6 2 2 137" xfId="48933"/>
    <cellStyle name="40% - Accent6 2 2 138" xfId="51794"/>
    <cellStyle name="40% - Accent6 2 2 139" xfId="51886"/>
    <cellStyle name="40% - Accent6 2 2 14" xfId="38566"/>
    <cellStyle name="40% - Accent6 2 2 140" xfId="51911"/>
    <cellStyle name="40% - Accent6 2 2 141" xfId="51962"/>
    <cellStyle name="40% - Accent6 2 2 142" xfId="51918"/>
    <cellStyle name="40% - Accent6 2 2 143" xfId="50094"/>
    <cellStyle name="40% - Accent6 2 2 144" xfId="50029"/>
    <cellStyle name="40% - Accent6 2 2 145" xfId="52036"/>
    <cellStyle name="40% - Accent6 2 2 146" xfId="48927"/>
    <cellStyle name="40% - Accent6 2 2 147" xfId="52149"/>
    <cellStyle name="40% - Accent6 2 2 148" xfId="52241"/>
    <cellStyle name="40% - Accent6 2 2 149" xfId="52266"/>
    <cellStyle name="40% - Accent6 2 2 15" xfId="43444"/>
    <cellStyle name="40% - Accent6 2 2 150" xfId="52315"/>
    <cellStyle name="40% - Accent6 2 2 151" xfId="52273"/>
    <cellStyle name="40% - Accent6 2 2 152" xfId="48395"/>
    <cellStyle name="40% - Accent6 2 2 153" xfId="48400"/>
    <cellStyle name="40% - Accent6 2 2 154" xfId="48766"/>
    <cellStyle name="40% - Accent6 2 2 155" xfId="52410"/>
    <cellStyle name="40% - Accent6 2 2 156" xfId="48423"/>
    <cellStyle name="40% - Accent6 2 2 157" xfId="52958"/>
    <cellStyle name="40% - Accent6 2 2 158" xfId="52988"/>
    <cellStyle name="40% - Accent6 2 2 159" xfId="53110"/>
    <cellStyle name="40% - Accent6 2 2 16" xfId="44084"/>
    <cellStyle name="40% - Accent6 2 2 160" xfId="52995"/>
    <cellStyle name="40% - Accent6 2 2 161" xfId="53223"/>
    <cellStyle name="40% - Accent6 2 2 162" xfId="53317"/>
    <cellStyle name="40% - Accent6 2 2 163" xfId="53342"/>
    <cellStyle name="40% - Accent6 2 2 164" xfId="53391"/>
    <cellStyle name="40% - Accent6 2 2 165" xfId="53349"/>
    <cellStyle name="40% - Accent6 2 2 166" xfId="53530"/>
    <cellStyle name="40% - Accent6 2 2 167" xfId="53563"/>
    <cellStyle name="40% - Accent6 2 2 168" xfId="53737"/>
    <cellStyle name="40% - Accent6 2 2 169" xfId="53570"/>
    <cellStyle name="40% - Accent6 2 2 17" xfId="44454"/>
    <cellStyle name="40% - Accent6 2 2 170" xfId="53861"/>
    <cellStyle name="40% - Accent6 2 2 171" xfId="53953"/>
    <cellStyle name="40% - Accent6 2 2 172" xfId="53978"/>
    <cellStyle name="40% - Accent6 2 2 173" xfId="54032"/>
    <cellStyle name="40% - Accent6 2 2 174" xfId="53985"/>
    <cellStyle name="40% - Accent6 2 2 175" xfId="52720"/>
    <cellStyle name="40% - Accent6 2 2 176" xfId="52553"/>
    <cellStyle name="40% - Accent6 2 2 177" xfId="54125"/>
    <cellStyle name="40% - Accent6 2 2 178" xfId="52852"/>
    <cellStyle name="40% - Accent6 2 2 179" xfId="54247"/>
    <cellStyle name="40% - Accent6 2 2 18" xfId="44499"/>
    <cellStyle name="40% - Accent6 2 2 180" xfId="54342"/>
    <cellStyle name="40% - Accent6 2 2 181" xfId="54367"/>
    <cellStyle name="40% - Accent6 2 2 182" xfId="54421"/>
    <cellStyle name="40% - Accent6 2 2 183" xfId="54374"/>
    <cellStyle name="40% - Accent6 2 2 184" xfId="52550"/>
    <cellStyle name="40% - Accent6 2 2 185" xfId="53629"/>
    <cellStyle name="40% - Accent6 2 2 186" xfId="54509"/>
    <cellStyle name="40% - Accent6 2 2 187" xfId="52754"/>
    <cellStyle name="40% - Accent6 2 2 188" xfId="54627"/>
    <cellStyle name="40% - Accent6 2 2 189" xfId="54720"/>
    <cellStyle name="40% - Accent6 2 2 19" xfId="44656"/>
    <cellStyle name="40% - Accent6 2 2 190" xfId="54745"/>
    <cellStyle name="40% - Accent6 2 2 191" xfId="54801"/>
    <cellStyle name="40% - Accent6 2 2 192" xfId="54752"/>
    <cellStyle name="40% - Accent6 2 2 193" xfId="53027"/>
    <cellStyle name="40% - Accent6 2 2 194" xfId="53749"/>
    <cellStyle name="40% - Accent6 2 2 195" xfId="54884"/>
    <cellStyle name="40% - Accent6 2 2 196" xfId="52858"/>
    <cellStyle name="40% - Accent6 2 2 197" xfId="54999"/>
    <cellStyle name="40% - Accent6 2 2 198" xfId="55091"/>
    <cellStyle name="40% - Accent6 2 2 199" xfId="55116"/>
    <cellStyle name="40% - Accent6 2 2 2" xfId="1394"/>
    <cellStyle name="40% - Accent6 2 2 2 10" xfId="43637"/>
    <cellStyle name="40% - Accent6 2 2 2 11" xfId="44085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6"/>
    <cellStyle name="40% - Accent6 2 2 200" xfId="55167"/>
    <cellStyle name="40% - Accent6 2 2 201" xfId="55123"/>
    <cellStyle name="40% - Accent6 2 2 202" xfId="53592"/>
    <cellStyle name="40% - Accent6 2 2 203" xfId="52839"/>
    <cellStyle name="40% - Accent6 2 2 204" xfId="55243"/>
    <cellStyle name="40% - Accent6 2 2 205" xfId="52517"/>
    <cellStyle name="40% - Accent6 2 2 206" xfId="55356"/>
    <cellStyle name="40% - Accent6 2 2 207" xfId="55448"/>
    <cellStyle name="40% - Accent6 2 2 208" xfId="55473"/>
    <cellStyle name="40% - Accent6 2 2 209" xfId="55524"/>
    <cellStyle name="40% - Accent6 2 2 21" xfId="45294"/>
    <cellStyle name="40% - Accent6 2 2 210" xfId="55480"/>
    <cellStyle name="40% - Accent6 2 2 211" xfId="53656"/>
    <cellStyle name="40% - Accent6 2 2 212" xfId="53591"/>
    <cellStyle name="40% - Accent6 2 2 213" xfId="55598"/>
    <cellStyle name="40% - Accent6 2 2 214" xfId="52511"/>
    <cellStyle name="40% - Accent6 2 2 215" xfId="55711"/>
    <cellStyle name="40% - Accent6 2 2 216" xfId="55803"/>
    <cellStyle name="40% - Accent6 2 2 217" xfId="55828"/>
    <cellStyle name="40% - Accent6 2 2 218" xfId="55877"/>
    <cellStyle name="40% - Accent6 2 2 219" xfId="55835"/>
    <cellStyle name="40% - Accent6 2 2 22" xfId="45336"/>
    <cellStyle name="40% - Accent6 2 2 23" xfId="45494"/>
    <cellStyle name="40% - Accent6 2 2 24" xfId="45343"/>
    <cellStyle name="40% - Accent6 2 2 25" xfId="45637"/>
    <cellStyle name="40% - Accent6 2 2 26" xfId="45733"/>
    <cellStyle name="40% - Accent6 2 2 27" xfId="45758"/>
    <cellStyle name="40% - Accent6 2 2 28" xfId="45819"/>
    <cellStyle name="40% - Accent6 2 2 29" xfId="45765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8"/>
    <cellStyle name="40% - Accent6 2 2 31" xfId="45991"/>
    <cellStyle name="40% - Accent6 2 2 32" xfId="46165"/>
    <cellStyle name="40% - Accent6 2 2 33" xfId="45998"/>
    <cellStyle name="40% - Accent6 2 2 34" xfId="46289"/>
    <cellStyle name="40% - Accent6 2 2 35" xfId="46381"/>
    <cellStyle name="40% - Accent6 2 2 36" xfId="46406"/>
    <cellStyle name="40% - Accent6 2 2 37" xfId="46460"/>
    <cellStyle name="40% - Accent6 2 2 38" xfId="46413"/>
    <cellStyle name="40% - Accent6 2 2 39" xfId="44965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9"/>
    <cellStyle name="40% - Accent6 2 2 41" xfId="46553"/>
    <cellStyle name="40% - Accent6 2 2 42" xfId="45097"/>
    <cellStyle name="40% - Accent6 2 2 43" xfId="46675"/>
    <cellStyle name="40% - Accent6 2 2 44" xfId="46770"/>
    <cellStyle name="40% - Accent6 2 2 45" xfId="46795"/>
    <cellStyle name="40% - Accent6 2 2 46" xfId="46849"/>
    <cellStyle name="40% - Accent6 2 2 47" xfId="46802"/>
    <cellStyle name="40% - Accent6 2 2 48" xfId="44796"/>
    <cellStyle name="40% - Accent6 2 2 49" xfId="46057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7"/>
    <cellStyle name="40% - Accent6 2 2 51" xfId="44999"/>
    <cellStyle name="40% - Accent6 2 2 52" xfId="47055"/>
    <cellStyle name="40% - Accent6 2 2 53" xfId="47148"/>
    <cellStyle name="40% - Accent6 2 2 54" xfId="47173"/>
    <cellStyle name="40% - Accent6 2 2 55" xfId="47229"/>
    <cellStyle name="40% - Accent6 2 2 56" xfId="47180"/>
    <cellStyle name="40% - Accent6 2 2 57" xfId="45377"/>
    <cellStyle name="40% - Accent6 2 2 58" xfId="46177"/>
    <cellStyle name="40% - Accent6 2 2 59" xfId="47312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3"/>
    <cellStyle name="40% - Accent6 2 2 61" xfId="47427"/>
    <cellStyle name="40% - Accent6 2 2 62" xfId="47519"/>
    <cellStyle name="40% - Accent6 2 2 63" xfId="47544"/>
    <cellStyle name="40% - Accent6 2 2 64" xfId="47595"/>
    <cellStyle name="40% - Accent6 2 2 65" xfId="47551"/>
    <cellStyle name="40% - Accent6 2 2 66" xfId="46020"/>
    <cellStyle name="40% - Accent6 2 2 67" xfId="45084"/>
    <cellStyle name="40% - Accent6 2 2 68" xfId="47671"/>
    <cellStyle name="40% - Accent6 2 2 69" xfId="44763"/>
    <cellStyle name="40% - Accent6 2 2 7" xfId="11551"/>
    <cellStyle name="40% - Accent6 2 2 7 2" xfId="32328"/>
    <cellStyle name="40% - Accent6 2 2 70" xfId="47784"/>
    <cellStyle name="40% - Accent6 2 2 71" xfId="47876"/>
    <cellStyle name="40% - Accent6 2 2 72" xfId="47901"/>
    <cellStyle name="40% - Accent6 2 2 73" xfId="47952"/>
    <cellStyle name="40% - Accent6 2 2 74" xfId="47908"/>
    <cellStyle name="40% - Accent6 2 2 75" xfId="46084"/>
    <cellStyle name="40% - Accent6 2 2 76" xfId="46019"/>
    <cellStyle name="40% - Accent6 2 2 77" xfId="48026"/>
    <cellStyle name="40% - Accent6 2 2 78" xfId="44757"/>
    <cellStyle name="40% - Accent6 2 2 79" xfId="48139"/>
    <cellStyle name="40% - Accent6 2 2 8" xfId="16143"/>
    <cellStyle name="40% - Accent6 2 2 8 2" xfId="35267"/>
    <cellStyle name="40% - Accent6 2 2 80" xfId="48231"/>
    <cellStyle name="40% - Accent6 2 2 81" xfId="48256"/>
    <cellStyle name="40% - Accent6 2 2 82" xfId="48305"/>
    <cellStyle name="40% - Accent6 2 2 83" xfId="48263"/>
    <cellStyle name="40% - Accent6 2 2 84" xfId="48507"/>
    <cellStyle name="40% - Accent6 2 2 85" xfId="48688"/>
    <cellStyle name="40% - Accent6 2 2 86" xfId="48726"/>
    <cellStyle name="40% - Accent6 2 2 87" xfId="48826"/>
    <cellStyle name="40% - Accent6 2 2 88" xfId="48733"/>
    <cellStyle name="40% - Accent6 2 2 89" xfId="49384"/>
    <cellStyle name="40% - Accent6 2 2 9" xfId="24677"/>
    <cellStyle name="40% - Accent6 2 2 90" xfId="49415"/>
    <cellStyle name="40% - Accent6 2 2 91" xfId="49541"/>
    <cellStyle name="40% - Accent6 2 2 92" xfId="49422"/>
    <cellStyle name="40% - Accent6 2 2 93" xfId="49660"/>
    <cellStyle name="40% - Accent6 2 2 94" xfId="49754"/>
    <cellStyle name="40% - Accent6 2 2 95" xfId="49779"/>
    <cellStyle name="40% - Accent6 2 2 96" xfId="49829"/>
    <cellStyle name="40% - Accent6 2 2 97" xfId="49786"/>
    <cellStyle name="40% - Accent6 2 2 98" xfId="49968"/>
    <cellStyle name="40% - Accent6 2 2 99" xfId="50001"/>
    <cellStyle name="40% - Accent6 2 2_Balance sheet - Parent" xfId="38634"/>
    <cellStyle name="40% - Accent6 2 20" xfId="44519"/>
    <cellStyle name="40% - Accent6 2 200" xfId="54953"/>
    <cellStyle name="40% - Accent6 2 201" xfId="55133"/>
    <cellStyle name="40% - Accent6 2 202" xfId="55172"/>
    <cellStyle name="40% - Accent6 2 203" xfId="55157"/>
    <cellStyle name="40% - Accent6 2 204" xfId="55099"/>
    <cellStyle name="40% - Accent6 2 205" xfId="52861"/>
    <cellStyle name="40% - Accent6 2 206" xfId="55248"/>
    <cellStyle name="40% - Accent6 2 207" xfId="55229"/>
    <cellStyle name="40% - Accent6 2 208" xfId="53679"/>
    <cellStyle name="40% - Accent6 2 209" xfId="55310"/>
    <cellStyle name="40% - Accent6 2 21" xfId="44661"/>
    <cellStyle name="40% - Accent6 2 210" xfId="55490"/>
    <cellStyle name="40% - Accent6 2 211" xfId="55529"/>
    <cellStyle name="40% - Accent6 2 212" xfId="55514"/>
    <cellStyle name="40% - Accent6 2 213" xfId="55456"/>
    <cellStyle name="40% - Accent6 2 214" xfId="53590"/>
    <cellStyle name="40% - Accent6 2 215" xfId="55603"/>
    <cellStyle name="40% - Accent6 2 216" xfId="55584"/>
    <cellStyle name="40% - Accent6 2 217" xfId="52630"/>
    <cellStyle name="40% - Accent6 2 218" xfId="55665"/>
    <cellStyle name="40% - Accent6 2 219" xfId="55845"/>
    <cellStyle name="40% - Accent6 2 22" xfId="44639"/>
    <cellStyle name="40% - Accent6 2 220" xfId="55882"/>
    <cellStyle name="40% - Accent6 2 221" xfId="55867"/>
    <cellStyle name="40% - Accent6 2 222" xfId="55811"/>
    <cellStyle name="40% - Accent6 2 23" xfId="44463"/>
    <cellStyle name="40% - Accent6 2 24" xfId="45357"/>
    <cellStyle name="40% - Accent6 2 25" xfId="45499"/>
    <cellStyle name="40% - Accent6 2 26" xfId="45478"/>
    <cellStyle name="40% - Accent6 2 27" xfId="45303"/>
    <cellStyle name="40% - Accent6 2 28" xfId="45592"/>
    <cellStyle name="40% - Accent6 2 29" xfId="45775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6"/>
    <cellStyle name="40% - Accent6 2 3 2" xfId="1419"/>
    <cellStyle name="40% - Accent6 2 3 2 10" xfId="43639"/>
    <cellStyle name="40% - Accent6 2 3 2 11" xfId="44087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90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8"/>
    <cellStyle name="40% - Accent6 2 3 4 9" xfId="55950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4"/>
    <cellStyle name="40% - Accent6 2 31" xfId="45809"/>
    <cellStyle name="40% - Accent6 2 32" xfId="45741"/>
    <cellStyle name="40% - Accent6 2 33" xfId="46013"/>
    <cellStyle name="40% - Accent6 2 34" xfId="46170"/>
    <cellStyle name="40% - Accent6 2 35" xfId="46151"/>
    <cellStyle name="40% - Accent6 2 36" xfId="45966"/>
    <cellStyle name="40% - Accent6 2 37" xfId="46243"/>
    <cellStyle name="40% - Accent6 2 38" xfId="46423"/>
    <cellStyle name="40% - Accent6 2 39" xfId="46465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40"/>
    <cellStyle name="40% - Accent6 2 4 9" xfId="44088"/>
    <cellStyle name="40% - Accent6 2 40" xfId="46450"/>
    <cellStyle name="40% - Accent6 2 41" xfId="46389"/>
    <cellStyle name="40% - Accent6 2 42" xfId="44773"/>
    <cellStyle name="40% - Accent6 2 43" xfId="46558"/>
    <cellStyle name="40% - Accent6 2 44" xfId="46539"/>
    <cellStyle name="40% - Accent6 2 45" xfId="44892"/>
    <cellStyle name="40% - Accent6 2 46" xfId="46629"/>
    <cellStyle name="40% - Accent6 2 47" xfId="46812"/>
    <cellStyle name="40% - Accent6 2 48" xfId="46854"/>
    <cellStyle name="40% - Accent6 2 49" xfId="46839"/>
    <cellStyle name="40% - Accent6 2 5" xfId="1450"/>
    <cellStyle name="40% - Accent6 2 5 2" xfId="1451"/>
    <cellStyle name="40% - Accent6 2 50" xfId="46778"/>
    <cellStyle name="40% - Accent6 2 51" xfId="46068"/>
    <cellStyle name="40% - Accent6 2 52" xfId="46942"/>
    <cellStyle name="40% - Accent6 2 53" xfId="46923"/>
    <cellStyle name="40% - Accent6 2 54" xfId="44923"/>
    <cellStyle name="40% - Accent6 2 55" xfId="47009"/>
    <cellStyle name="40% - Accent6 2 56" xfId="47190"/>
    <cellStyle name="40% - Accent6 2 57" xfId="47234"/>
    <cellStyle name="40% - Accent6 2 58" xfId="47219"/>
    <cellStyle name="40% - Accent6 2 59" xfId="47156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2"/>
    <cellStyle name="40% - Accent6 2 61" xfId="47317"/>
    <cellStyle name="40% - Accent6 2 62" xfId="47297"/>
    <cellStyle name="40% - Accent6 2 63" xfId="45419"/>
    <cellStyle name="40% - Accent6 2 64" xfId="47381"/>
    <cellStyle name="40% - Accent6 2 65" xfId="47561"/>
    <cellStyle name="40% - Accent6 2 66" xfId="47600"/>
    <cellStyle name="40% - Accent6 2 67" xfId="47585"/>
    <cellStyle name="40% - Accent6 2 68" xfId="47527"/>
    <cellStyle name="40% - Accent6 2 69" xfId="45106"/>
    <cellStyle name="40% - Accent6 2 7" xfId="1454"/>
    <cellStyle name="40% - Accent6 2 7 2" xfId="1455"/>
    <cellStyle name="40% - Accent6 2 7 3" xfId="4530"/>
    <cellStyle name="40% - Accent6 2 7 4" xfId="24730"/>
    <cellStyle name="40% - Accent6 2 70" xfId="47676"/>
    <cellStyle name="40% - Accent6 2 71" xfId="47657"/>
    <cellStyle name="40% - Accent6 2 72" xfId="46107"/>
    <cellStyle name="40% - Accent6 2 73" xfId="47738"/>
    <cellStyle name="40% - Accent6 2 74" xfId="47918"/>
    <cellStyle name="40% - Accent6 2 75" xfId="47957"/>
    <cellStyle name="40% - Accent6 2 76" xfId="47942"/>
    <cellStyle name="40% - Accent6 2 77" xfId="47884"/>
    <cellStyle name="40% - Accent6 2 78" xfId="46018"/>
    <cellStyle name="40% - Accent6 2 79" xfId="48031"/>
    <cellStyle name="40% - Accent6 2 8" xfId="1456"/>
    <cellStyle name="40% - Accent6 2 80" xfId="48012"/>
    <cellStyle name="40% - Accent6 2 81" xfId="44876"/>
    <cellStyle name="40% - Accent6 2 82" xfId="48093"/>
    <cellStyle name="40% - Accent6 2 83" xfId="48273"/>
    <cellStyle name="40% - Accent6 2 84" xfId="48310"/>
    <cellStyle name="40% - Accent6 2 85" xfId="48295"/>
    <cellStyle name="40% - Accent6 2 86" xfId="48239"/>
    <cellStyle name="40% - Accent6 2 87" xfId="48353"/>
    <cellStyle name="40% - Accent6 2 88" xfId="48746"/>
    <cellStyle name="40% - Accent6 2 89" xfId="48831"/>
    <cellStyle name="40% - Accent6 2 9" xfId="1457"/>
    <cellStyle name="40% - Accent6 2 90" xfId="48809"/>
    <cellStyle name="40% - Accent6 2 91" xfId="48696"/>
    <cellStyle name="40% - Accent6 2 92" xfId="49434"/>
    <cellStyle name="40% - Accent6 2 93" xfId="49546"/>
    <cellStyle name="40% - Accent6 2 94" xfId="49527"/>
    <cellStyle name="40% - Accent6 2 95" xfId="49393"/>
    <cellStyle name="40% - Accent6 2 96" xfId="49614"/>
    <cellStyle name="40% - Accent6 2 97" xfId="49796"/>
    <cellStyle name="40% - Accent6 2 98" xfId="49834"/>
    <cellStyle name="40% - Accent6 2 99" xfId="49819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8"/>
    <cellStyle name="40% - Accent6 6" xfId="24675"/>
    <cellStyle name="40% - Accent6 6 2" xfId="45258"/>
    <cellStyle name="40% - Accent6 7" xfId="45436"/>
    <cellStyle name="40% - Accent6 8" xfId="45786"/>
    <cellStyle name="40% - Accent6 9" xfId="55951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7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1"/>
    <cellStyle name="40% - Dekorfärg1 2 18" xfId="43875"/>
    <cellStyle name="40% - Dekorfärg1 2 2" xfId="1472"/>
    <cellStyle name="40% - Dekorfärg1 2 2 10" xfId="20902"/>
    <cellStyle name="40% - Dekorfärg1 2 2 11" xfId="43641"/>
    <cellStyle name="40% - Dekorfärg1 2 2 12" xfId="44089"/>
    <cellStyle name="40% - Dekorfärg1 2 2 2" xfId="1473"/>
    <cellStyle name="40% - Dekorfärg1 2 2 2 10" xfId="43642"/>
    <cellStyle name="40% - Dekorfärg1 2 2 2 11" xfId="44090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3"/>
    <cellStyle name="40% - Dekorfärg1 2 3 12" xfId="44091"/>
    <cellStyle name="40% - Dekorfärg1 2 3 2" xfId="1498"/>
    <cellStyle name="40% - Dekorfärg1 2 3 2 10" xfId="43644"/>
    <cellStyle name="40% - Dekorfärg1 2 3 2 11" xfId="44092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5"/>
    <cellStyle name="40% - Dekorfärg1 2 4 11" xfId="44093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4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6"/>
    <cellStyle name="40% - Dekorfärg1 4 2 8" xfId="44094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1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8"/>
    <cellStyle name="40% - Dekorfärg1 5 2 8" xfId="44095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7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9"/>
    <cellStyle name="40% - Dekorfärg1 6 8" xfId="44096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50"/>
    <cellStyle name="40% - Dekorfärg1 7 8" xfId="44097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8"/>
    <cellStyle name="40% - Dekorfärg2" xfId="44248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9"/>
    <cellStyle name="40% - Dekorfärg2 2 17" xfId="43885"/>
    <cellStyle name="40% - Dekorfärg2 2 2" xfId="1580"/>
    <cellStyle name="40% - Dekorfärg2 2 2 10" xfId="43651"/>
    <cellStyle name="40% - Dekorfärg2 2 2 11" xfId="44098"/>
    <cellStyle name="40% - Dekorfärg2 2 2 2" xfId="1581"/>
    <cellStyle name="40% - Dekorfärg2 2 2 2 10" xfId="44099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2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3"/>
    <cellStyle name="40% - Dekorfärg2 2 3 11" xfId="44100"/>
    <cellStyle name="40% - Dekorfärg2 2 3 2" xfId="1606"/>
    <cellStyle name="40% - Dekorfärg2 2 3 2 10" xfId="44101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4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2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5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3"/>
    <cellStyle name="40% - Dekorfärg2 3 3" xfId="1660"/>
    <cellStyle name="40% - Dekorfärg2 3 3 10" xfId="43454"/>
    <cellStyle name="40% - Dekorfärg2 3 3 11" xfId="55923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9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6"/>
    <cellStyle name="40% - Dekorfärg2 4 2 7" xfId="44104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7"/>
    <cellStyle name="40% - Dekorfärg2 4 8" xfId="43945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8"/>
    <cellStyle name="40% - Dekorfärg2 5 2 7" xfId="44105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7"/>
    <cellStyle name="40% - Dekorfärg2 5 8" xfId="43962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9"/>
    <cellStyle name="40% - Dekorfärg2 6 7" xfId="44106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60"/>
    <cellStyle name="40% - Dekorfärg2 7 7" xfId="44107"/>
    <cellStyle name="40% - Dekorfärg2 8" xfId="1682"/>
    <cellStyle name="40% - Dekorfärg2 9" xfId="1683"/>
    <cellStyle name="40% - Dekorfärg2_2013 Acq." xfId="44464"/>
    <cellStyle name="40% - Dekorfärg3" xfId="44249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40"/>
    <cellStyle name="40% - Dekorfärg3 2 18" xfId="43886"/>
    <cellStyle name="40% - Dekorfärg3 2 2" xfId="1685"/>
    <cellStyle name="40% - Dekorfärg3 2 2 10" xfId="20928"/>
    <cellStyle name="40% - Dekorfärg3 2 2 11" xfId="43661"/>
    <cellStyle name="40% - Dekorfärg3 2 2 12" xfId="44108"/>
    <cellStyle name="40% - Dekorfärg3 2 2 2" xfId="1686"/>
    <cellStyle name="40% - Dekorfärg3 2 2 2 10" xfId="43662"/>
    <cellStyle name="40% - Dekorfärg3 2 2 2 11" xfId="44109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3"/>
    <cellStyle name="40% - Dekorfärg3 2 3 12" xfId="44110"/>
    <cellStyle name="40% - Dekorfärg3 2 3 2" xfId="1711"/>
    <cellStyle name="40% - Dekorfärg3 2 3 2 10" xfId="43664"/>
    <cellStyle name="40% - Dekorfärg3 2 3 2 11" xfId="44111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5"/>
    <cellStyle name="40% - Dekorfärg3 2 4 11" xfId="44112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3"/>
    <cellStyle name="40% - Dekorfärg3 3 3" xfId="1765"/>
    <cellStyle name="40% - Dekorfärg3 3 3 10" xfId="38434"/>
    <cellStyle name="40% - Dekorfärg3 3 3 11" xfId="38577"/>
    <cellStyle name="40% - Dekorfärg3 3 3 12" xfId="43455"/>
    <cellStyle name="40% - Dekorfärg3 3 3 13" xfId="55924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10"/>
    <cellStyle name="40% - Dekorfärg3 3_Accounts" xfId="1771"/>
    <cellStyle name="40% - Dekorfärg3 4" xfId="1772"/>
    <cellStyle name="40% - Dekorfärg3 4 10" xfId="43946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6"/>
    <cellStyle name="40% - Dekorfärg3 4 2 8" xfId="44114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8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8"/>
    <cellStyle name="40% - Dekorfärg3 5 2 8" xfId="44115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7"/>
    <cellStyle name="40% - Dekorfärg3 5 9" xfId="43963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9"/>
    <cellStyle name="40% - Dekorfärg3 6 8" xfId="44116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70"/>
    <cellStyle name="40% - Dekorfärg3 7 8" xfId="44117"/>
    <cellStyle name="40% - Dekorfärg3 8" xfId="1787"/>
    <cellStyle name="40% - Dekorfärg3 9" xfId="1788"/>
    <cellStyle name="40% - Dekorfärg3_2013 Acq." xfId="44465"/>
    <cellStyle name="40% - Dekorfärg4" xfId="44250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1"/>
    <cellStyle name="40% - Dekorfärg4 2 18" xfId="43887"/>
    <cellStyle name="40% - Dekorfärg4 2 2" xfId="1790"/>
    <cellStyle name="40% - Dekorfärg4 2 2 10" xfId="20942"/>
    <cellStyle name="40% - Dekorfärg4 2 2 11" xfId="43671"/>
    <cellStyle name="40% - Dekorfärg4 2 2 12" xfId="44118"/>
    <cellStyle name="40% - Dekorfärg4 2 2 2" xfId="1791"/>
    <cellStyle name="40% - Dekorfärg4 2 2 2 10" xfId="43672"/>
    <cellStyle name="40% - Dekorfärg4 2 2 2 11" xfId="44119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3"/>
    <cellStyle name="40% - Dekorfärg4 2 3 12" xfId="44120"/>
    <cellStyle name="40% - Dekorfärg4 2 3 2" xfId="1816"/>
    <cellStyle name="40% - Dekorfärg4 2 3 2 10" xfId="43674"/>
    <cellStyle name="40% - Dekorfärg4 2 3 2 11" xfId="44121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5"/>
    <cellStyle name="40% - Dekorfärg4 2 4 11" xfId="44122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3"/>
    <cellStyle name="40% - Dekorfärg4 3 3" xfId="1870"/>
    <cellStyle name="40% - Dekorfärg4 3 3 10" xfId="38435"/>
    <cellStyle name="40% - Dekorfärg4 3 3 11" xfId="38578"/>
    <cellStyle name="40% - Dekorfärg4 3 3 12" xfId="43456"/>
    <cellStyle name="40% - Dekorfärg4 3 3 13" xfId="55925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1"/>
    <cellStyle name="40% - Dekorfärg4 3_Accounts" xfId="1876"/>
    <cellStyle name="40% - Dekorfärg4 4" xfId="1877"/>
    <cellStyle name="40% - Dekorfärg4 4 10" xfId="43947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6"/>
    <cellStyle name="40% - Dekorfärg4 4 2 8" xfId="44124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9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8"/>
    <cellStyle name="40% - Dekorfärg4 5 2 8" xfId="44125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7"/>
    <cellStyle name="40% - Dekorfärg4 5 9" xfId="43964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9"/>
    <cellStyle name="40% - Dekorfärg4 6 8" xfId="44126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80"/>
    <cellStyle name="40% - Dekorfärg4 7 8" xfId="44127"/>
    <cellStyle name="40% - Dekorfärg4 8" xfId="1892"/>
    <cellStyle name="40% - Dekorfärg4 9" xfId="1893"/>
    <cellStyle name="40% - Dekorfärg4_2013 Acq." xfId="44468"/>
    <cellStyle name="40% - Dekorfärg5" xfId="44251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2"/>
    <cellStyle name="40% - Dekorfärg5 2 18" xfId="43876"/>
    <cellStyle name="40% - Dekorfärg5 2 2" xfId="1898"/>
    <cellStyle name="40% - Dekorfärg5 2 2 10" xfId="20956"/>
    <cellStyle name="40% - Dekorfärg5 2 2 11" xfId="43681"/>
    <cellStyle name="40% - Dekorfärg5 2 2 12" xfId="44128"/>
    <cellStyle name="40% - Dekorfärg5 2 2 2" xfId="1899"/>
    <cellStyle name="40% - Dekorfärg5 2 2 2 10" xfId="43682"/>
    <cellStyle name="40% - Dekorfärg5 2 2 2 11" xfId="44129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3"/>
    <cellStyle name="40% - Dekorfärg5 2 3 12" xfId="44130"/>
    <cellStyle name="40% - Dekorfärg5 2 3 2" xfId="1924"/>
    <cellStyle name="40% - Dekorfärg5 2 3 2 10" xfId="43684"/>
    <cellStyle name="40% - Dekorfärg5 2 3 2 11" xfId="44131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5"/>
    <cellStyle name="40% - Dekorfärg5 2 4 11" xfId="44132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8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6"/>
    <cellStyle name="40% - Dekorfärg5 4 2 8" xfId="44133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5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8"/>
    <cellStyle name="40% - Dekorfärg5 5 2 8" xfId="44134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7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9"/>
    <cellStyle name="40% - Dekorfärg5 6 8" xfId="44135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90"/>
    <cellStyle name="40% - Dekorfärg5 7 8" xfId="44136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9"/>
    <cellStyle name="40% - Dekorfärg6" xfId="44252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3"/>
    <cellStyle name="40% - Dekorfärg6 2 18" xfId="43877"/>
    <cellStyle name="40% - Dekorfärg6 2 2" xfId="2009"/>
    <cellStyle name="40% - Dekorfärg6 2 2 10" xfId="20968"/>
    <cellStyle name="40% - Dekorfärg6 2 2 11" xfId="43691"/>
    <cellStyle name="40% - Dekorfärg6 2 2 12" xfId="44137"/>
    <cellStyle name="40% - Dekorfärg6 2 2 2" xfId="2010"/>
    <cellStyle name="40% - Dekorfärg6 2 2 2 10" xfId="43692"/>
    <cellStyle name="40% - Dekorfärg6 2 2 2 11" xfId="44138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3"/>
    <cellStyle name="40% - Dekorfärg6 2 3 12" xfId="44139"/>
    <cellStyle name="40% - Dekorfärg6 2 3 2" xfId="2035"/>
    <cellStyle name="40% - Dekorfärg6 2 3 2 10" xfId="43694"/>
    <cellStyle name="40% - Dekorfärg6 2 3 2 11" xfId="44140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5"/>
    <cellStyle name="40% - Dekorfärg6 2 4 11" xfId="44141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9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6"/>
    <cellStyle name="40% - Dekorfärg6 4 2 8" xfId="44142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6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8"/>
    <cellStyle name="40% - Dekorfärg6 5 2 8" xfId="44143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7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9"/>
    <cellStyle name="40% - Dekorfärg6 6 8" xfId="44144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700"/>
    <cellStyle name="40% - Dekorfärg6 7 8" xfId="44145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2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9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40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1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2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3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4"/>
    <cellStyle name="60 % - Akzent6 3_Balance sheet - Parent" xfId="38646"/>
    <cellStyle name="60 % - Akzent6_DE" xfId="2151"/>
    <cellStyle name="60% - Accent1" xfId="43299" builtinId="32" customBuiltin="1"/>
    <cellStyle name="60% - Accent1 10" xfId="55952"/>
    <cellStyle name="60% - Accent1 11" xfId="44599"/>
    <cellStyle name="60% - Accent1 2" xfId="2152"/>
    <cellStyle name="60% - Accent1 2 10" xfId="44658"/>
    <cellStyle name="60% - Accent1 2 100" xfId="50565"/>
    <cellStyle name="60% - Accent1 2 101" xfId="49456"/>
    <cellStyle name="60% - Accent1 2 102" xfId="50553"/>
    <cellStyle name="60% - Accent1 2 103" xfId="50640"/>
    <cellStyle name="60% - Accent1 2 104" xfId="50708"/>
    <cellStyle name="60% - Accent1 2 105" xfId="50861"/>
    <cellStyle name="60% - Accent1 2 106" xfId="50732"/>
    <cellStyle name="60% - Accent1 2 107" xfId="50853"/>
    <cellStyle name="60% - Accent1 2 108" xfId="48932"/>
    <cellStyle name="60% - Accent1 2 109" xfId="50949"/>
    <cellStyle name="60% - Accent1 2 11" xfId="44358"/>
    <cellStyle name="60% - Accent1 2 110" xfId="50055"/>
    <cellStyle name="60% - Accent1 2 111" xfId="50937"/>
    <cellStyle name="60% - Accent1 2 112" xfId="51020"/>
    <cellStyle name="60% - Accent1 2 113" xfId="51089"/>
    <cellStyle name="60% - Accent1 2 114" xfId="51241"/>
    <cellStyle name="60% - Accent1 2 115" xfId="51112"/>
    <cellStyle name="60% - Accent1 2 116" xfId="51233"/>
    <cellStyle name="60% - Accent1 2 117" xfId="48973"/>
    <cellStyle name="60% - Accent1 2 118" xfId="51324"/>
    <cellStyle name="60% - Accent1 2 119" xfId="49078"/>
    <cellStyle name="60% - Accent1 2 12" xfId="44644"/>
    <cellStyle name="60% - Accent1 2 120" xfId="51312"/>
    <cellStyle name="60% - Accent1 2 121" xfId="51392"/>
    <cellStyle name="60% - Accent1 2 122" xfId="51460"/>
    <cellStyle name="60% - Accent1 2 123" xfId="51607"/>
    <cellStyle name="60% - Accent1 2 124" xfId="51483"/>
    <cellStyle name="60% - Accent1 2 125" xfId="51599"/>
    <cellStyle name="60% - Accent1 2 126" xfId="49473"/>
    <cellStyle name="60% - Accent1 2 127" xfId="51683"/>
    <cellStyle name="60% - Accent1 2 128" xfId="48949"/>
    <cellStyle name="60% - Accent1 2 129" xfId="51671"/>
    <cellStyle name="60% - Accent1 2 13" xfId="45151"/>
    <cellStyle name="60% - Accent1 2 130" xfId="51749"/>
    <cellStyle name="60% - Accent1 2 131" xfId="51817"/>
    <cellStyle name="60% - Accent1 2 132" xfId="51964"/>
    <cellStyle name="60% - Accent1 2 133" xfId="51840"/>
    <cellStyle name="60% - Accent1 2 134" xfId="51956"/>
    <cellStyle name="60% - Accent1 2 135" xfId="50580"/>
    <cellStyle name="60% - Accent1 2 136" xfId="52038"/>
    <cellStyle name="60% - Accent1 2 137" xfId="49103"/>
    <cellStyle name="60% - Accent1 2 138" xfId="52026"/>
    <cellStyle name="60% - Accent1 2 139" xfId="52104"/>
    <cellStyle name="60% - Accent1 2 14" xfId="45496"/>
    <cellStyle name="60% - Accent1 2 140" xfId="52172"/>
    <cellStyle name="60% - Accent1 2 141" xfId="52317"/>
    <cellStyle name="60% - Accent1 2 142" xfId="52195"/>
    <cellStyle name="60% - Accent1 2 143" xfId="52309"/>
    <cellStyle name="60% - Accent1 2 144" xfId="49289"/>
    <cellStyle name="60% - Accent1 2 145" xfId="48499"/>
    <cellStyle name="60% - Accent1 2 146" xfId="52412"/>
    <cellStyle name="60% - Accent1 2 147" xfId="48754"/>
    <cellStyle name="60% - Accent1 2 148" xfId="52398"/>
    <cellStyle name="60% - Accent1 2 149" xfId="52875"/>
    <cellStyle name="60% - Accent1 2 15" xfId="45180"/>
    <cellStyle name="60% - Accent1 2 150" xfId="53112"/>
    <cellStyle name="60% - Accent1 2 151" xfId="52900"/>
    <cellStyle name="60% - Accent1 2 152" xfId="53100"/>
    <cellStyle name="60% - Accent1 2 153" xfId="53178"/>
    <cellStyle name="60% - Accent1 2 154" xfId="53246"/>
    <cellStyle name="60% - Accent1 2 155" xfId="53393"/>
    <cellStyle name="60% - Accent1 2 156" xfId="53269"/>
    <cellStyle name="60% - Accent1 2 157" xfId="53385"/>
    <cellStyle name="60% - Accent1 2 158" xfId="53019"/>
    <cellStyle name="60% - Accent1 2 159" xfId="53739"/>
    <cellStyle name="60% - Accent1 2 16" xfId="45482"/>
    <cellStyle name="60% - Accent1 2 160" xfId="53450"/>
    <cellStyle name="60% - Accent1 2 161" xfId="53727"/>
    <cellStyle name="60% - Accent1 2 162" xfId="53816"/>
    <cellStyle name="60% - Accent1 2 163" xfId="53884"/>
    <cellStyle name="60% - Accent1 2 164" xfId="54034"/>
    <cellStyle name="60% - Accent1 2 165" xfId="53907"/>
    <cellStyle name="60% - Accent1 2 166" xfId="54026"/>
    <cellStyle name="60% - Accent1 2 167" xfId="52970"/>
    <cellStyle name="60% - Accent1 2 168" xfId="54127"/>
    <cellStyle name="60% - Accent1 2 169" xfId="53029"/>
    <cellStyle name="60% - Accent1 2 17" xfId="45593"/>
    <cellStyle name="60% - Accent1 2 170" xfId="54115"/>
    <cellStyle name="60% - Accent1 2 171" xfId="54202"/>
    <cellStyle name="60% - Accent1 2 172" xfId="54270"/>
    <cellStyle name="60% - Accent1 2 173" xfId="54423"/>
    <cellStyle name="60% - Accent1 2 174" xfId="54294"/>
    <cellStyle name="60% - Accent1 2 175" xfId="54415"/>
    <cellStyle name="60% - Accent1 2 176" xfId="52516"/>
    <cellStyle name="60% - Accent1 2 177" xfId="54511"/>
    <cellStyle name="60% - Accent1 2 178" xfId="53617"/>
    <cellStyle name="60% - Accent1 2 179" xfId="54499"/>
    <cellStyle name="60% - Accent1 2 18" xfId="45661"/>
    <cellStyle name="60% - Accent1 2 180" xfId="54582"/>
    <cellStyle name="60% - Accent1 2 181" xfId="54651"/>
    <cellStyle name="60% - Accent1 2 182" xfId="54803"/>
    <cellStyle name="60% - Accent1 2 183" xfId="54674"/>
    <cellStyle name="60% - Accent1 2 184" xfId="54795"/>
    <cellStyle name="60% - Accent1 2 185" xfId="52557"/>
    <cellStyle name="60% - Accent1 2 186" xfId="54886"/>
    <cellStyle name="60% - Accent1 2 187" xfId="52662"/>
    <cellStyle name="60% - Accent1 2 188" xfId="54874"/>
    <cellStyle name="60% - Accent1 2 189" xfId="54954"/>
    <cellStyle name="60% - Accent1 2 19" xfId="45821"/>
    <cellStyle name="60% - Accent1 2 190" xfId="55022"/>
    <cellStyle name="60% - Accent1 2 191" xfId="55169"/>
    <cellStyle name="60% - Accent1 2 192" xfId="55045"/>
    <cellStyle name="60% - Accent1 2 193" xfId="55161"/>
    <cellStyle name="60% - Accent1 2 194" xfId="53046"/>
    <cellStyle name="60% - Accent1 2 195" xfId="55245"/>
    <cellStyle name="60% - Accent1 2 196" xfId="52533"/>
    <cellStyle name="60% - Accent1 2 197" xfId="55233"/>
    <cellStyle name="60% - Accent1 2 198" xfId="55311"/>
    <cellStyle name="60% - Accent1 2 199" xfId="55379"/>
    <cellStyle name="60% - Accent1 2 2" xfId="2153"/>
    <cellStyle name="60% - Accent1 2 2 10" xfId="45171"/>
    <cellStyle name="60% - Accent1 2 2 100" xfId="50686"/>
    <cellStyle name="60% - Accent1 2 2 101" xfId="50724"/>
    <cellStyle name="60% - Accent1 2 2 102" xfId="50821"/>
    <cellStyle name="60% - Accent1 2 2 103" xfId="50739"/>
    <cellStyle name="60% - Accent1 2 2 104" xfId="50837"/>
    <cellStyle name="60% - Accent1 2 2 105" xfId="49270"/>
    <cellStyle name="60% - Accent1 2 2 106" xfId="50077"/>
    <cellStyle name="60% - Accent1 2 2 107" xfId="49173"/>
    <cellStyle name="60% - Accent1 2 2 108" xfId="50919"/>
    <cellStyle name="60% - Accent1 2 2 109" xfId="51066"/>
    <cellStyle name="60% - Accent1 2 2 11" xfId="45356"/>
    <cellStyle name="60% - Accent1 2 2 110" xfId="51104"/>
    <cellStyle name="60% - Accent1 2 2 111" xfId="51199"/>
    <cellStyle name="60% - Accent1 2 2 112" xfId="51119"/>
    <cellStyle name="60% - Accent1 2 2 113" xfId="51217"/>
    <cellStyle name="60% - Accent1 2 2 114" xfId="49388"/>
    <cellStyle name="60% - Accent1 2 2 115" xfId="48959"/>
    <cellStyle name="60% - Accent1 2 2 116" xfId="50118"/>
    <cellStyle name="60% - Accent1 2 2 117" xfId="51293"/>
    <cellStyle name="60% - Accent1 2 2 118" xfId="51438"/>
    <cellStyle name="60% - Accent1 2 2 119" xfId="51475"/>
    <cellStyle name="60% - Accent1 2 2 12" xfId="45199"/>
    <cellStyle name="60% - Accent1 2 2 120" xfId="51570"/>
    <cellStyle name="60% - Accent1 2 2 121" xfId="51490"/>
    <cellStyle name="60% - Accent1 2 2 122" xfId="51583"/>
    <cellStyle name="60% - Accent1 2 2 123" xfId="50127"/>
    <cellStyle name="60% - Accent1 2 2 124" xfId="49238"/>
    <cellStyle name="60% - Accent1 2 2 125" xfId="49490"/>
    <cellStyle name="60% - Accent1 2 2 126" xfId="51654"/>
    <cellStyle name="60% - Accent1 2 2 127" xfId="51795"/>
    <cellStyle name="60% - Accent1 2 2 128" xfId="51832"/>
    <cellStyle name="60% - Accent1 2 2 129" xfId="51927"/>
    <cellStyle name="60% - Accent1 2 2 13" xfId="45464"/>
    <cellStyle name="60% - Accent1 2 2 130" xfId="51847"/>
    <cellStyle name="60% - Accent1 2 2 131" xfId="51940"/>
    <cellStyle name="60% - Accent1 2 2 132" xfId="49493"/>
    <cellStyle name="60% - Accent1 2 2 133" xfId="49892"/>
    <cellStyle name="60% - Accent1 2 2 134" xfId="49083"/>
    <cellStyle name="60% - Accent1 2 2 135" xfId="52009"/>
    <cellStyle name="60% - Accent1 2 2 136" xfId="52150"/>
    <cellStyle name="60% - Accent1 2 2 137" xfId="52187"/>
    <cellStyle name="60% - Accent1 2 2 138" xfId="52282"/>
    <cellStyle name="60% - Accent1 2 2 139" xfId="52202"/>
    <cellStyle name="60% - Accent1 2 2 14" xfId="45638"/>
    <cellStyle name="60% - Accent1 2 2 140" xfId="52293"/>
    <cellStyle name="60% - Accent1 2 2 141" xfId="49600"/>
    <cellStyle name="60% - Accent1 2 2 142" xfId="48539"/>
    <cellStyle name="60% - Accent1 2 2 143" xfId="48415"/>
    <cellStyle name="60% - Accent1 2 2 144" xfId="48380"/>
    <cellStyle name="60% - Accent1 2 2 145" xfId="52381"/>
    <cellStyle name="60% - Accent1 2 2 146" xfId="52893"/>
    <cellStyle name="60% - Accent1 2 2 147" xfId="53006"/>
    <cellStyle name="60% - Accent1 2 2 148" xfId="52909"/>
    <cellStyle name="60% - Accent1 2 2 149" xfId="53082"/>
    <cellStyle name="60% - Accent1 2 2 15" xfId="45676"/>
    <cellStyle name="60% - Accent1 2 2 150" xfId="53224"/>
    <cellStyle name="60% - Accent1 2 2 151" xfId="53261"/>
    <cellStyle name="60% - Accent1 2 2 152" xfId="53358"/>
    <cellStyle name="60% - Accent1 2 2 153" xfId="53276"/>
    <cellStyle name="60% - Accent1 2 2 154" xfId="53369"/>
    <cellStyle name="60% - Accent1 2 2 155" xfId="53441"/>
    <cellStyle name="60% - Accent1 2 2 156" xfId="53584"/>
    <cellStyle name="60% - Accent1 2 2 157" xfId="53461"/>
    <cellStyle name="60% - Accent1 2 2 158" xfId="53709"/>
    <cellStyle name="60% - Accent1 2 2 159" xfId="53862"/>
    <cellStyle name="60% - Accent1 2 2 16" xfId="45774"/>
    <cellStyle name="60% - Accent1 2 2 160" xfId="53899"/>
    <cellStyle name="60% - Accent1 2 2 161" xfId="53994"/>
    <cellStyle name="60% - Accent1 2 2 162" xfId="53914"/>
    <cellStyle name="60% - Accent1 2 2 163" xfId="54010"/>
    <cellStyle name="60% - Accent1 2 2 164" xfId="52973"/>
    <cellStyle name="60% - Accent1 2 2 165" xfId="52583"/>
    <cellStyle name="60% - Accent1 2 2 166" xfId="53498"/>
    <cellStyle name="60% - Accent1 2 2 167" xfId="54098"/>
    <cellStyle name="60% - Accent1 2 2 168" xfId="54248"/>
    <cellStyle name="60% - Accent1 2 2 169" xfId="54286"/>
    <cellStyle name="60% - Accent1 2 2 17" xfId="45691"/>
    <cellStyle name="60% - Accent1 2 2 170" xfId="54383"/>
    <cellStyle name="60% - Accent1 2 2 171" xfId="54301"/>
    <cellStyle name="60% - Accent1 2 2 172" xfId="54399"/>
    <cellStyle name="60% - Accent1 2 2 173" xfId="52855"/>
    <cellStyle name="60% - Accent1 2 2 174" xfId="53639"/>
    <cellStyle name="60% - Accent1 2 2 175" xfId="52758"/>
    <cellStyle name="60% - Accent1 2 2 176" xfId="54481"/>
    <cellStyle name="60% - Accent1 2 2 177" xfId="54628"/>
    <cellStyle name="60% - Accent1 2 2 178" xfId="54666"/>
    <cellStyle name="60% - Accent1 2 2 179" xfId="54761"/>
    <cellStyle name="60% - Accent1 2 2 18" xfId="45797"/>
    <cellStyle name="60% - Accent1 2 2 180" xfId="54681"/>
    <cellStyle name="60% - Accent1 2 2 181" xfId="54779"/>
    <cellStyle name="60% - Accent1 2 2 182" xfId="52962"/>
    <cellStyle name="60% - Accent1 2 2 183" xfId="52543"/>
    <cellStyle name="60% - Accent1 2 2 184" xfId="53680"/>
    <cellStyle name="60% - Accent1 2 2 185" xfId="54855"/>
    <cellStyle name="60% - Accent1 2 2 186" xfId="55000"/>
    <cellStyle name="60% - Accent1 2 2 187" xfId="55037"/>
    <cellStyle name="60% - Accent1 2 2 188" xfId="55132"/>
    <cellStyle name="60% - Accent1 2 2 189" xfId="55052"/>
    <cellStyle name="60% - Accent1 2 2 19" xfId="45869"/>
    <cellStyle name="60% - Accent1 2 2 190" xfId="55145"/>
    <cellStyle name="60% - Accent1 2 2 191" xfId="53689"/>
    <cellStyle name="60% - Accent1 2 2 192" xfId="52823"/>
    <cellStyle name="60% - Accent1 2 2 193" xfId="53063"/>
    <cellStyle name="60% - Accent1 2 2 194" xfId="55216"/>
    <cellStyle name="60% - Accent1 2 2 195" xfId="55357"/>
    <cellStyle name="60% - Accent1 2 2 196" xfId="55394"/>
    <cellStyle name="60% - Accent1 2 2 197" xfId="55489"/>
    <cellStyle name="60% - Accent1 2 2 198" xfId="55409"/>
    <cellStyle name="60% - Accent1 2 2 199" xfId="55502"/>
    <cellStyle name="60% - Accent1 2 2 2" xfId="2154"/>
    <cellStyle name="60% - Accent1 2 2 2 2" xfId="4544" hidden="1"/>
    <cellStyle name="60% - Accent1 2 2 20" xfId="46012"/>
    <cellStyle name="60% - Accent1 2 2 200" xfId="53066"/>
    <cellStyle name="60% - Accent1 2 2 201" xfId="53454"/>
    <cellStyle name="60% - Accent1 2 2 202" xfId="52667"/>
    <cellStyle name="60% - Accent1 2 2 203" xfId="55571"/>
    <cellStyle name="60% - Accent1 2 2 204" xfId="55712"/>
    <cellStyle name="60% - Accent1 2 2 205" xfId="55749"/>
    <cellStyle name="60% - Accent1 2 2 206" xfId="55844"/>
    <cellStyle name="60% - Accent1 2 2 207" xfId="55764"/>
    <cellStyle name="60% - Accent1 2 2 208" xfId="55855"/>
    <cellStyle name="60% - Accent1 2 2 21" xfId="45889"/>
    <cellStyle name="60% - Accent1 2 2 22" xfId="46137"/>
    <cellStyle name="60% - Accent1 2 2 23" xfId="46290"/>
    <cellStyle name="60% - Accent1 2 2 24" xfId="46327"/>
    <cellStyle name="60% - Accent1 2 2 25" xfId="46422"/>
    <cellStyle name="60% - Accent1 2 2 26" xfId="46342"/>
    <cellStyle name="60% - Accent1 2 2 27" xfId="46438"/>
    <cellStyle name="60% - Accent1 2 2 28" xfId="45309"/>
    <cellStyle name="60% - Accent1 2 2 29" xfId="44829"/>
    <cellStyle name="60% - Accent1 2 2 3" xfId="2155"/>
    <cellStyle name="60% - Accent1 2 2 30" xfId="45926"/>
    <cellStyle name="60% - Accent1 2 2 31" xfId="46526"/>
    <cellStyle name="60% - Accent1 2 2 32" xfId="46676"/>
    <cellStyle name="60% - Accent1 2 2 33" xfId="46714"/>
    <cellStyle name="60% - Accent1 2 2 34" xfId="46811"/>
    <cellStyle name="60% - Accent1 2 2 35" xfId="46729"/>
    <cellStyle name="60% - Accent1 2 2 36" xfId="46827"/>
    <cellStyle name="60% - Accent1 2 2 37" xfId="45100"/>
    <cellStyle name="60% - Accent1 2 2 38" xfId="46067"/>
    <cellStyle name="60% - Accent1 2 2 39" xfId="45003"/>
    <cellStyle name="60% - Accent1 2 2 4" xfId="11644" hidden="1"/>
    <cellStyle name="60% - Accent1 2 2 4" xfId="44146"/>
    <cellStyle name="60% - Accent1 2 2 40" xfId="46909"/>
    <cellStyle name="60% - Accent1 2 2 41" xfId="47056"/>
    <cellStyle name="60% - Accent1 2 2 42" xfId="47094"/>
    <cellStyle name="60% - Accent1 2 2 43" xfId="47189"/>
    <cellStyle name="60% - Accent1 2 2 44" xfId="47109"/>
    <cellStyle name="60% - Accent1 2 2 45" xfId="47207"/>
    <cellStyle name="60% - Accent1 2 2 46" xfId="45298"/>
    <cellStyle name="60% - Accent1 2 2 47" xfId="44789"/>
    <cellStyle name="60% - Accent1 2 2 48" xfId="46108"/>
    <cellStyle name="60% - Accent1 2 2 49" xfId="47283"/>
    <cellStyle name="60% - Accent1 2 2 5" xfId="25218"/>
    <cellStyle name="60% - Accent1 2 2 50" xfId="47428"/>
    <cellStyle name="60% - Accent1 2 2 51" xfId="47465"/>
    <cellStyle name="60% - Accent1 2 2 52" xfId="47560"/>
    <cellStyle name="60% - Accent1 2 2 53" xfId="47480"/>
    <cellStyle name="60% - Accent1 2 2 54" xfId="47573"/>
    <cellStyle name="60% - Accent1 2 2 55" xfId="46117"/>
    <cellStyle name="60% - Accent1 2 2 56" xfId="45068"/>
    <cellStyle name="60% - Accent1 2 2 57" xfId="45413"/>
    <cellStyle name="60% - Accent1 2 2 58" xfId="47644"/>
    <cellStyle name="60% - Accent1 2 2 59" xfId="47785"/>
    <cellStyle name="60% - Accent1 2 2 6" xfId="44347"/>
    <cellStyle name="60% - Accent1 2 2 60" xfId="47822"/>
    <cellStyle name="60% - Accent1 2 2 61" xfId="47917"/>
    <cellStyle name="60% - Accent1 2 2 62" xfId="47837"/>
    <cellStyle name="60% - Accent1 2 2 63" xfId="47930"/>
    <cellStyle name="60% - Accent1 2 2 64" xfId="45416"/>
    <cellStyle name="60% - Accent1 2 2 65" xfId="45882"/>
    <cellStyle name="60% - Accent1 2 2 66" xfId="44913"/>
    <cellStyle name="60% - Accent1 2 2 67" xfId="47999"/>
    <cellStyle name="60% - Accent1 2 2 68" xfId="48140"/>
    <cellStyle name="60% - Accent1 2 2 69" xfId="48177"/>
    <cellStyle name="60% - Accent1 2 2 7" xfId="44518"/>
    <cellStyle name="60% - Accent1 2 2 70" xfId="48272"/>
    <cellStyle name="60% - Accent1 2 2 71" xfId="48192"/>
    <cellStyle name="60% - Accent1 2 2 72" xfId="48283"/>
    <cellStyle name="60% - Accent1 2 2 73" xfId="48508"/>
    <cellStyle name="60% - Accent1 2 2 74" xfId="48570"/>
    <cellStyle name="60% - Accent1 2 2 75" xfId="48745"/>
    <cellStyle name="60% - Accent1 2 2 76" xfId="48598"/>
    <cellStyle name="60% - Accent1 2 2 77" xfId="48795"/>
    <cellStyle name="60% - Accent1 2 2 78" xfId="49314"/>
    <cellStyle name="60% - Accent1 2 2 79" xfId="49433"/>
    <cellStyle name="60% - Accent1 2 2 8" xfId="44373"/>
    <cellStyle name="60% - Accent1 2 2 80" xfId="49332"/>
    <cellStyle name="60% - Accent1 2 2 81" xfId="49513"/>
    <cellStyle name="60% - Accent1 2 2 82" xfId="49661"/>
    <cellStyle name="60% - Accent1 2 2 83" xfId="49698"/>
    <cellStyle name="60% - Accent1 2 2 84" xfId="49795"/>
    <cellStyle name="60% - Accent1 2 2 85" xfId="49713"/>
    <cellStyle name="60% - Accent1 2 2 86" xfId="49807"/>
    <cellStyle name="60% - Accent1 2 2 87" xfId="49879"/>
    <cellStyle name="60% - Accent1 2 2 88" xfId="50022"/>
    <cellStyle name="60% - Accent1 2 2 89" xfId="49899"/>
    <cellStyle name="60% - Accent1 2 2 9" xfId="44623"/>
    <cellStyle name="60% - Accent1 2 2 90" xfId="50147"/>
    <cellStyle name="60% - Accent1 2 2 91" xfId="50300"/>
    <cellStyle name="60% - Accent1 2 2 92" xfId="50337"/>
    <cellStyle name="60% - Accent1 2 2 93" xfId="50432"/>
    <cellStyle name="60% - Accent1 2 2 94" xfId="50352"/>
    <cellStyle name="60% - Accent1 2 2 95" xfId="50448"/>
    <cellStyle name="60% - Accent1 2 2 96" xfId="49399"/>
    <cellStyle name="60% - Accent1 2 2 97" xfId="48999"/>
    <cellStyle name="60% - Accent1 2 2 98" xfId="49936"/>
    <cellStyle name="60% - Accent1 2 2 99" xfId="50536"/>
    <cellStyle name="60% - Accent1 2 2_Balance sheet - Parent" xfId="38648"/>
    <cellStyle name="60% - Accent1 2 20" xfId="45684"/>
    <cellStyle name="60% - Accent1 2 200" xfId="55526"/>
    <cellStyle name="60% - Accent1 2 201" xfId="55402"/>
    <cellStyle name="60% - Accent1 2 202" xfId="55518"/>
    <cellStyle name="60% - Accent1 2 203" xfId="54142"/>
    <cellStyle name="60% - Accent1 2 204" xfId="55600"/>
    <cellStyle name="60% - Accent1 2 205" xfId="52688"/>
    <cellStyle name="60% - Accent1 2 206" xfId="55588"/>
    <cellStyle name="60% - Accent1 2 207" xfId="55666"/>
    <cellStyle name="60% - Accent1 2 208" xfId="55734"/>
    <cellStyle name="60% - Accent1 2 209" xfId="55879"/>
    <cellStyle name="60% - Accent1 2 21" xfId="45813"/>
    <cellStyle name="60% - Accent1 2 210" xfId="55757"/>
    <cellStyle name="60% - Accent1 2 211" xfId="55871"/>
    <cellStyle name="60% - Accent1 2 22" xfId="45369"/>
    <cellStyle name="60% - Accent1 2 23" xfId="46167"/>
    <cellStyle name="60% - Accent1 2 24" xfId="45878"/>
    <cellStyle name="60% - Accent1 2 25" xfId="46155"/>
    <cellStyle name="60% - Accent1 2 26" xfId="46244"/>
    <cellStyle name="60% - Accent1 2 27" xfId="46312"/>
    <cellStyle name="60% - Accent1 2 28" xfId="46462"/>
    <cellStyle name="60% - Accent1 2 29" xfId="46335"/>
    <cellStyle name="60% - Accent1 2 3" xfId="2156"/>
    <cellStyle name="60% - Accent1 2 30" xfId="46454"/>
    <cellStyle name="60% - Accent1 2 31" xfId="45306"/>
    <cellStyle name="60% - Accent1 2 32" xfId="46555"/>
    <cellStyle name="60% - Accent1 2 33" xfId="45379"/>
    <cellStyle name="60% - Accent1 2 34" xfId="46543"/>
    <cellStyle name="60% - Accent1 2 35" xfId="46630"/>
    <cellStyle name="60% - Accent1 2 36" xfId="46698"/>
    <cellStyle name="60% - Accent1 2 37" xfId="46851"/>
    <cellStyle name="60% - Accent1 2 38" xfId="46722"/>
    <cellStyle name="60% - Accent1 2 39" xfId="46843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2"/>
    <cellStyle name="60% - Accent1 2 41" xfId="46939"/>
    <cellStyle name="60% - Accent1 2 42" xfId="46045"/>
    <cellStyle name="60% - Accent1 2 43" xfId="46927"/>
    <cellStyle name="60% - Accent1 2 44" xfId="47010"/>
    <cellStyle name="60% - Accent1 2 45" xfId="47079"/>
    <cellStyle name="60% - Accent1 2 46" xfId="47231"/>
    <cellStyle name="60% - Accent1 2 47" xfId="47102"/>
    <cellStyle name="60% - Accent1 2 48" xfId="47223"/>
    <cellStyle name="60% - Accent1 2 49" xfId="44803"/>
    <cellStyle name="60% - Accent1 2 5" xfId="2160"/>
    <cellStyle name="60% - Accent1 2 5 2" xfId="4706"/>
    <cellStyle name="60% - Accent1 2 50" xfId="47314"/>
    <cellStyle name="60% - Accent1 2 51" xfId="44908"/>
    <cellStyle name="60% - Accent1 2 52" xfId="47302"/>
    <cellStyle name="60% - Accent1 2 53" xfId="47382"/>
    <cellStyle name="60% - Accent1 2 54" xfId="47450"/>
    <cellStyle name="60% - Accent1 2 55" xfId="47597"/>
    <cellStyle name="60% - Accent1 2 56" xfId="47473"/>
    <cellStyle name="60% - Accent1 2 57" xfId="47589"/>
    <cellStyle name="60% - Accent1 2 58" xfId="45396"/>
    <cellStyle name="60% - Accent1 2 59" xfId="47673"/>
    <cellStyle name="60% - Accent1 2 6" xfId="11643"/>
    <cellStyle name="60% - Accent1 2 60" xfId="44779"/>
    <cellStyle name="60% - Accent1 2 61" xfId="47661"/>
    <cellStyle name="60% - Accent1 2 62" xfId="47739"/>
    <cellStyle name="60% - Accent1 2 63" xfId="47807"/>
    <cellStyle name="60% - Accent1 2 64" xfId="47954"/>
    <cellStyle name="60% - Accent1 2 65" xfId="47830"/>
    <cellStyle name="60% - Accent1 2 66" xfId="47946"/>
    <cellStyle name="60% - Accent1 2 67" xfId="46570"/>
    <cellStyle name="60% - Accent1 2 68" xfId="48028"/>
    <cellStyle name="60% - Accent1 2 69" xfId="44933"/>
    <cellStyle name="60% - Accent1 2 7" xfId="25217"/>
    <cellStyle name="60% - Accent1 2 70" xfId="48016"/>
    <cellStyle name="60% - Accent1 2 71" xfId="48094"/>
    <cellStyle name="60% - Accent1 2 72" xfId="48162"/>
    <cellStyle name="60% - Accent1 2 73" xfId="48307"/>
    <cellStyle name="60% - Accent1 2 74" xfId="48185"/>
    <cellStyle name="60% - Accent1 2 75" xfId="48299"/>
    <cellStyle name="60% - Accent1 2 76" xfId="48354"/>
    <cellStyle name="60% - Accent1 2 77" xfId="48551"/>
    <cellStyle name="60% - Accent1 2 78" xfId="48828"/>
    <cellStyle name="60% - Accent1 2 79" xfId="48580"/>
    <cellStyle name="60% - Accent1 2 8" xfId="43839"/>
    <cellStyle name="60% - Accent1 2 80" xfId="48814"/>
    <cellStyle name="60% - Accent1 2 81" xfId="49296"/>
    <cellStyle name="60% - Accent1 2 82" xfId="49543"/>
    <cellStyle name="60% - Accent1 2 83" xfId="49322"/>
    <cellStyle name="60% - Accent1 2 84" xfId="49531"/>
    <cellStyle name="60% - Accent1 2 85" xfId="49615"/>
    <cellStyle name="60% - Accent1 2 86" xfId="49683"/>
    <cellStyle name="60% - Accent1 2 87" xfId="49831"/>
    <cellStyle name="60% - Accent1 2 88" xfId="49706"/>
    <cellStyle name="60% - Accent1 2 89" xfId="49823"/>
    <cellStyle name="60% - Accent1 2 9" xfId="44327"/>
    <cellStyle name="60% - Accent1 2 90" xfId="49446"/>
    <cellStyle name="60% - Accent1 2 91" xfId="50177"/>
    <cellStyle name="60% - Accent1 2 92" xfId="49888"/>
    <cellStyle name="60% - Accent1 2 93" xfId="50165"/>
    <cellStyle name="60% - Accent1 2 94" xfId="50254"/>
    <cellStyle name="60% - Accent1 2 95" xfId="50322"/>
    <cellStyle name="60% - Accent1 2 96" xfId="50472"/>
    <cellStyle name="60% - Accent1 2 97" xfId="50345"/>
    <cellStyle name="60% - Accent1 2 98" xfId="50464"/>
    <cellStyle name="60% - Accent1 2 99" xfId="49396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30"/>
    <cellStyle name="60% - Accent1 6" xfId="25216"/>
    <cellStyle name="60% - Accent1 6 2" xfId="45240"/>
    <cellStyle name="60% - Accent1 7" xfId="45437"/>
    <cellStyle name="60% - Accent1 8" xfId="45787"/>
    <cellStyle name="60% - Accent1 9" xfId="55953"/>
    <cellStyle name="60% - Accent2" xfId="43369" builtinId="36" customBuiltin="1"/>
    <cellStyle name="60% - Accent2 10" xfId="45438"/>
    <cellStyle name="60% - Accent2 11" xfId="45705" hidden="1"/>
    <cellStyle name="60% - Accent2 11" xfId="49727" hidden="1"/>
    <cellStyle name="60% - Accent2 11" xfId="53290"/>
    <cellStyle name="60% - Accent2 12" xfId="44600"/>
    <cellStyle name="60% - Accent2 2" xfId="2164"/>
    <cellStyle name="60% - Accent2 2 2" xfId="2165"/>
    <cellStyle name="60% - Accent2 2 2 10" xfId="45511"/>
    <cellStyle name="60% - Accent2 2 2 100" xfId="50774"/>
    <cellStyle name="60% - Accent2 2 2 101" xfId="50872"/>
    <cellStyle name="60% - Accent2 2 2 102" xfId="50874"/>
    <cellStyle name="60% - Accent2 2 2 103" xfId="50877"/>
    <cellStyle name="60% - Accent2 2 2 104" xfId="49106"/>
    <cellStyle name="60% - Accent2 2 2 105" xfId="50962"/>
    <cellStyle name="60% - Accent2 2 2 106" xfId="50968"/>
    <cellStyle name="60% - Accent2 2 2 107" xfId="50984"/>
    <cellStyle name="60% - Accent2 2 2 108" xfId="51067"/>
    <cellStyle name="60% - Accent2 2 2 109" xfId="51152"/>
    <cellStyle name="60% - Accent2 2 2 11" xfId="45533"/>
    <cellStyle name="60% - Accent2 2 2 110" xfId="51252"/>
    <cellStyle name="60% - Accent2 2 2 111" xfId="51254"/>
    <cellStyle name="60% - Accent2 2 2 112" xfId="51257"/>
    <cellStyle name="60% - Accent2 2 2 113" xfId="49909"/>
    <cellStyle name="60% - Accent2 2 2 114" xfId="51335"/>
    <cellStyle name="60% - Accent2 2 2 115" xfId="51342"/>
    <cellStyle name="60% - Accent2 2 2 116" xfId="51356"/>
    <cellStyle name="60% - Accent2 2 2 117" xfId="51439"/>
    <cellStyle name="60% - Accent2 2 2 118" xfId="51523"/>
    <cellStyle name="60% - Accent2 2 2 119" xfId="51618"/>
    <cellStyle name="60% - Accent2 2 2 12" xfId="45554"/>
    <cellStyle name="60% - Accent2 2 2 120" xfId="51620"/>
    <cellStyle name="60% - Accent2 2 2 121" xfId="51623"/>
    <cellStyle name="60% - Accent2 2 2 122" xfId="48997"/>
    <cellStyle name="60% - Accent2 2 2 123" xfId="51694"/>
    <cellStyle name="60% - Accent2 2 2 124" xfId="51699"/>
    <cellStyle name="60% - Accent2 2 2 125" xfId="51713"/>
    <cellStyle name="60% - Accent2 2 2 126" xfId="51796"/>
    <cellStyle name="60% - Accent2 2 2 127" xfId="51880"/>
    <cellStyle name="60% - Accent2 2 2 128" xfId="51975"/>
    <cellStyle name="60% - Accent2 2 2 129" xfId="51977"/>
    <cellStyle name="60% - Accent2 2 2 13" xfId="45639"/>
    <cellStyle name="60% - Accent2 2 2 130" xfId="51980"/>
    <cellStyle name="60% - Accent2 2 2 131" xfId="49281"/>
    <cellStyle name="60% - Accent2 2 2 132" xfId="52049"/>
    <cellStyle name="60% - Accent2 2 2 133" xfId="52054"/>
    <cellStyle name="60% - Accent2 2 2 134" xfId="52068"/>
    <cellStyle name="60% - Accent2 2 2 135" xfId="52151"/>
    <cellStyle name="60% - Accent2 2 2 136" xfId="52235"/>
    <cellStyle name="60% - Accent2 2 2 137" xfId="52328"/>
    <cellStyle name="60% - Accent2 2 2 138" xfId="52330"/>
    <cellStyle name="60% - Accent2 2 2 139" xfId="52333"/>
    <cellStyle name="60% - Accent2 2 2 14" xfId="45727"/>
    <cellStyle name="60% - Accent2 2 2 140" xfId="49582"/>
    <cellStyle name="60% - Accent2 2 2 141" xfId="48520"/>
    <cellStyle name="60% - Accent2 2 2 142" xfId="52427"/>
    <cellStyle name="60% - Accent2 2 2 143" xfId="52449"/>
    <cellStyle name="60% - Accent2 2 2 144" xfId="52470"/>
    <cellStyle name="60% - Accent2 2 2 145" xfId="52952"/>
    <cellStyle name="60% - Accent2 2 2 146" xfId="53123"/>
    <cellStyle name="60% - Accent2 2 2 147" xfId="53128"/>
    <cellStyle name="60% - Accent2 2 2 148" xfId="53142"/>
    <cellStyle name="60% - Accent2 2 2 149" xfId="53225"/>
    <cellStyle name="60% - Accent2 2 2 15" xfId="45832"/>
    <cellStyle name="60% - Accent2 2 2 150" xfId="53311"/>
    <cellStyle name="60% - Accent2 2 2 151" xfId="53404"/>
    <cellStyle name="60% - Accent2 2 2 152" xfId="53406"/>
    <cellStyle name="60% - Accent2 2 2 153" xfId="53409"/>
    <cellStyle name="60% - Accent2 2 2 154" xfId="53522"/>
    <cellStyle name="60% - Accent2 2 2 155" xfId="53751"/>
    <cellStyle name="60% - Accent2 2 2 156" xfId="53762"/>
    <cellStyle name="60% - Accent2 2 2 157" xfId="53778"/>
    <cellStyle name="60% - Accent2 2 2 158" xfId="53863"/>
    <cellStyle name="60% - Accent2 2 2 159" xfId="53947"/>
    <cellStyle name="60% - Accent2 2 2 16" xfId="45834"/>
    <cellStyle name="60% - Accent2 2 2 160" xfId="54045"/>
    <cellStyle name="60% - Accent2 2 2 161" xfId="54047"/>
    <cellStyle name="60% - Accent2 2 2 162" xfId="54050"/>
    <cellStyle name="60% - Accent2 2 2 163" xfId="52718"/>
    <cellStyle name="60% - Accent2 2 2 164" xfId="54138"/>
    <cellStyle name="60% - Accent2 2 2 165" xfId="54147"/>
    <cellStyle name="60% - Accent2 2 2 166" xfId="54164"/>
    <cellStyle name="60% - Accent2 2 2 167" xfId="54249"/>
    <cellStyle name="60% - Accent2 2 2 168" xfId="54336"/>
    <cellStyle name="60% - Accent2 2 2 169" xfId="54434"/>
    <cellStyle name="60% - Accent2 2 2 17" xfId="45837"/>
    <cellStyle name="60% - Accent2 2 2 170" xfId="54436"/>
    <cellStyle name="60% - Accent2 2 2 171" xfId="54439"/>
    <cellStyle name="60% - Accent2 2 2 172" xfId="52691"/>
    <cellStyle name="60% - Accent2 2 2 173" xfId="54524"/>
    <cellStyle name="60% - Accent2 2 2 174" xfId="54530"/>
    <cellStyle name="60% - Accent2 2 2 175" xfId="54546"/>
    <cellStyle name="60% - Accent2 2 2 176" xfId="54629"/>
    <cellStyle name="60% - Accent2 2 2 177" xfId="54714"/>
    <cellStyle name="60% - Accent2 2 2 178" xfId="54814"/>
    <cellStyle name="60% - Accent2 2 2 179" xfId="54816"/>
    <cellStyle name="60% - Accent2 2 2 18" xfId="45950"/>
    <cellStyle name="60% - Accent2 2 2 180" xfId="54819"/>
    <cellStyle name="60% - Accent2 2 2 181" xfId="53471"/>
    <cellStyle name="60% - Accent2 2 2 182" xfId="54897"/>
    <cellStyle name="60% - Accent2 2 2 183" xfId="54904"/>
    <cellStyle name="60% - Accent2 2 2 184" xfId="54918"/>
    <cellStyle name="60% - Accent2 2 2 185" xfId="55001"/>
    <cellStyle name="60% - Accent2 2 2 186" xfId="55085"/>
    <cellStyle name="60% - Accent2 2 2 187" xfId="55180"/>
    <cellStyle name="60% - Accent2 2 2 188" xfId="55182"/>
    <cellStyle name="60% - Accent2 2 2 189" xfId="55185"/>
    <cellStyle name="60% - Accent2 2 2 19" xfId="46179"/>
    <cellStyle name="60% - Accent2 2 2 190" xfId="52581"/>
    <cellStyle name="60% - Accent2 2 2 191" xfId="55256"/>
    <cellStyle name="60% - Accent2 2 2 192" xfId="55261"/>
    <cellStyle name="60% - Accent2 2 2 193" xfId="55275"/>
    <cellStyle name="60% - Accent2 2 2 194" xfId="55358"/>
    <cellStyle name="60% - Accent2 2 2 195" xfId="55442"/>
    <cellStyle name="60% - Accent2 2 2 196" xfId="55537"/>
    <cellStyle name="60% - Accent2 2 2 197" xfId="55539"/>
    <cellStyle name="60% - Accent2 2 2 198" xfId="55542"/>
    <cellStyle name="60% - Accent2 2 2 199" xfId="52866"/>
    <cellStyle name="60% - Accent2 2 2 2" xfId="2166" hidden="1"/>
    <cellStyle name="60% - Accent2 2 2 2" xfId="55954"/>
    <cellStyle name="60% - Accent2 2 2 2 2" xfId="2167"/>
    <cellStyle name="60% - Accent2 2 2 2 3" xfId="25223" hidden="1"/>
    <cellStyle name="60% - Accent2 2 2 2 4" xfId="43784"/>
    <cellStyle name="60% - Accent2 2 2 20" xfId="46190"/>
    <cellStyle name="60% - Accent2 2 2 200" xfId="55611"/>
    <cellStyle name="60% - Accent2 2 2 201" xfId="55616"/>
    <cellStyle name="60% - Accent2 2 2 202" xfId="55630"/>
    <cellStyle name="60% - Accent2 2 2 203" xfId="55713"/>
    <cellStyle name="60% - Accent2 2 2 204" xfId="55797"/>
    <cellStyle name="60% - Accent2 2 2 205" xfId="55890"/>
    <cellStyle name="60% - Accent2 2 2 206" xfId="55892"/>
    <cellStyle name="60% - Accent2 2 2 207" xfId="55895"/>
    <cellStyle name="60% - Accent2 2 2 21" xfId="46206"/>
    <cellStyle name="60% - Accent2 2 2 22" xfId="46291"/>
    <cellStyle name="60% - Accent2 2 2 23" xfId="46375"/>
    <cellStyle name="60% - Accent2 2 2 24" xfId="46473"/>
    <cellStyle name="60% - Accent2 2 2 25" xfId="46475"/>
    <cellStyle name="60% - Accent2 2 2 26" xfId="46478"/>
    <cellStyle name="60% - Accent2 2 2 27" xfId="44963"/>
    <cellStyle name="60% - Accent2 2 2 28" xfId="46566"/>
    <cellStyle name="60% - Accent2 2 2 29" xfId="46575"/>
    <cellStyle name="60% - Accent2 2 2 3" xfId="25222"/>
    <cellStyle name="60% - Accent2 2 2 30" xfId="46592"/>
    <cellStyle name="60% - Accent2 2 2 31" xfId="46677"/>
    <cellStyle name="60% - Accent2 2 2 32" xfId="46764"/>
    <cellStyle name="60% - Accent2 2 2 33" xfId="46862"/>
    <cellStyle name="60% - Accent2 2 2 34" xfId="46864"/>
    <cellStyle name="60% - Accent2 2 2 35" xfId="46867"/>
    <cellStyle name="60% - Accent2 2 2 36" xfId="44936"/>
    <cellStyle name="60% - Accent2 2 2 37" xfId="46952"/>
    <cellStyle name="60% - Accent2 2 2 38" xfId="46958"/>
    <cellStyle name="60% - Accent2 2 2 39" xfId="46974"/>
    <cellStyle name="60% - Accent2 2 2 4" xfId="44147"/>
    <cellStyle name="60% - Accent2 2 2 40" xfId="47057"/>
    <cellStyle name="60% - Accent2 2 2 41" xfId="47142"/>
    <cellStyle name="60% - Accent2 2 2 42" xfId="47242"/>
    <cellStyle name="60% - Accent2 2 2 43" xfId="47244"/>
    <cellStyle name="60% - Accent2 2 2 44" xfId="47247"/>
    <cellStyle name="60% - Accent2 2 2 45" xfId="45899"/>
    <cellStyle name="60% - Accent2 2 2 46" xfId="47325"/>
    <cellStyle name="60% - Accent2 2 2 47" xfId="47332"/>
    <cellStyle name="60% - Accent2 2 2 48" xfId="47346"/>
    <cellStyle name="60% - Accent2 2 2 49" xfId="47429"/>
    <cellStyle name="60% - Accent2 2 2 5" xfId="44446"/>
    <cellStyle name="60% - Accent2 2 2 50" xfId="47513"/>
    <cellStyle name="60% - Accent2 2 2 51" xfId="47608"/>
    <cellStyle name="60% - Accent2 2 2 52" xfId="47610"/>
    <cellStyle name="60% - Accent2 2 2 53" xfId="47613"/>
    <cellStyle name="60% - Accent2 2 2 54" xfId="44827"/>
    <cellStyle name="60% - Accent2 2 2 55" xfId="47684"/>
    <cellStyle name="60% - Accent2 2 2 56" xfId="47689"/>
    <cellStyle name="60% - Accent2 2 2 57" xfId="47703"/>
    <cellStyle name="60% - Accent2 2 2 58" xfId="47786"/>
    <cellStyle name="60% - Accent2 2 2 59" xfId="47870"/>
    <cellStyle name="60% - Accent2 2 2 6" xfId="44673"/>
    <cellStyle name="60% - Accent2 2 2 60" xfId="47965"/>
    <cellStyle name="60% - Accent2 2 2 61" xfId="47967"/>
    <cellStyle name="60% - Accent2 2 2 62" xfId="47970"/>
    <cellStyle name="60% - Accent2 2 2 63" xfId="45111"/>
    <cellStyle name="60% - Accent2 2 2 64" xfId="48039"/>
    <cellStyle name="60% - Accent2 2 2 65" xfId="48044"/>
    <cellStyle name="60% - Accent2 2 2 66" xfId="48058"/>
    <cellStyle name="60% - Accent2 2 2 67" xfId="48141"/>
    <cellStyle name="60% - Accent2 2 2 68" xfId="48225"/>
    <cellStyle name="60% - Accent2 2 2 69" xfId="48318"/>
    <cellStyle name="60% - Accent2 2 2 7" xfId="44695"/>
    <cellStyle name="60% - Accent2 2 2 70" xfId="48320"/>
    <cellStyle name="60% - Accent2 2 2 71" xfId="48323"/>
    <cellStyle name="60% - Accent2 2 2 72" xfId="48509"/>
    <cellStyle name="60% - Accent2 2 2 73" xfId="48680"/>
    <cellStyle name="60% - Accent2 2 2 74" xfId="48843"/>
    <cellStyle name="60% - Accent2 2 2 75" xfId="48865"/>
    <cellStyle name="60% - Accent2 2 2 76" xfId="48886"/>
    <cellStyle name="60% - Accent2 2 2 77" xfId="49378"/>
    <cellStyle name="60% - Accent2 2 2 78" xfId="49556"/>
    <cellStyle name="60% - Accent2 2 2 79" xfId="49562"/>
    <cellStyle name="60% - Accent2 2 2 8" xfId="44716"/>
    <cellStyle name="60% - Accent2 2 2 80" xfId="49577"/>
    <cellStyle name="60% - Accent2 2 2 81" xfId="49662"/>
    <cellStyle name="60% - Accent2 2 2 82" xfId="49748"/>
    <cellStyle name="60% - Accent2 2 2 83" xfId="49842"/>
    <cellStyle name="60% - Accent2 2 2 84" xfId="49844"/>
    <cellStyle name="60% - Accent2 2 2 85" xfId="49847"/>
    <cellStyle name="60% - Accent2 2 2 86" xfId="49960"/>
    <cellStyle name="60% - Accent2 2 2 87" xfId="50189"/>
    <cellStyle name="60% - Accent2 2 2 88" xfId="50200"/>
    <cellStyle name="60% - Accent2 2 2 89" xfId="50216"/>
    <cellStyle name="60% - Accent2 2 2 9" xfId="45288"/>
    <cellStyle name="60% - Accent2 2 2 90" xfId="50301"/>
    <cellStyle name="60% - Accent2 2 2 91" xfId="50385"/>
    <cellStyle name="60% - Accent2 2 2 92" xfId="50483"/>
    <cellStyle name="60% - Accent2 2 2 93" xfId="50485"/>
    <cellStyle name="60% - Accent2 2 2 94" xfId="50488"/>
    <cellStyle name="60% - Accent2 2 2 95" xfId="49133"/>
    <cellStyle name="60% - Accent2 2 2 96" xfId="50576"/>
    <cellStyle name="60% - Accent2 2 2 97" xfId="50585"/>
    <cellStyle name="60% - Accent2 2 2 98" xfId="50602"/>
    <cellStyle name="60% - Accent2 2 2 99" xfId="50687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2"/>
    <cellStyle name="60% - Accent2 6" xfId="25220"/>
    <cellStyle name="60% - Accent2 6 2" xfId="44485"/>
    <cellStyle name="60% - Accent2 7" xfId="44487"/>
    <cellStyle name="60% - Accent2 8" xfId="45134"/>
    <cellStyle name="60% - Accent2 9" xfId="45244"/>
    <cellStyle name="60% - Accent3" xfId="43370" builtinId="40" customBuiltin="1"/>
    <cellStyle name="60% - Accent3 10" xfId="45439"/>
    <cellStyle name="60% - Accent3 11" xfId="45706" hidden="1"/>
    <cellStyle name="60% - Accent3 11" xfId="49728" hidden="1"/>
    <cellStyle name="60% - Accent3 11" xfId="53291"/>
    <cellStyle name="60% - Accent3 12" xfId="44601"/>
    <cellStyle name="60% - Accent3 2" xfId="2173"/>
    <cellStyle name="60% - Accent3 2 2" xfId="2174"/>
    <cellStyle name="60% - Accent3 2 2 10" xfId="45153"/>
    <cellStyle name="60% - Accent3 2 2 100" xfId="50773"/>
    <cellStyle name="60% - Accent3 2 2 101" xfId="50710"/>
    <cellStyle name="60% - Accent3 2 2 102" xfId="50766"/>
    <cellStyle name="60% - Accent3 2 2 103" xfId="50776"/>
    <cellStyle name="60% - Accent3 2 2 104" xfId="49037"/>
    <cellStyle name="60% - Accent3 2 2 105" xfId="49286"/>
    <cellStyle name="60% - Accent3 2 2 106" xfId="49476"/>
    <cellStyle name="60% - Accent3 2 2 107" xfId="49460"/>
    <cellStyle name="60% - Accent3 2 2 108" xfId="51068"/>
    <cellStyle name="60% - Accent3 2 2 109" xfId="51151"/>
    <cellStyle name="60% - Accent3 2 2 11" xfId="45280"/>
    <cellStyle name="60% - Accent3 2 2 110" xfId="51091"/>
    <cellStyle name="60% - Accent3 2 2 111" xfId="51144"/>
    <cellStyle name="60% - Accent3 2 2 112" xfId="51154"/>
    <cellStyle name="60% - Accent3 2 2 113" xfId="49406"/>
    <cellStyle name="60% - Accent3 2 2 114" xfId="49126"/>
    <cellStyle name="60% - Accent3 2 2 115" xfId="49453"/>
    <cellStyle name="60% - Accent3 2 2 116" xfId="50441"/>
    <cellStyle name="60% - Accent3 2 2 117" xfId="51440"/>
    <cellStyle name="60% - Accent3 2 2 118" xfId="51522"/>
    <cellStyle name="60% - Accent3 2 2 119" xfId="51462"/>
    <cellStyle name="60% - Accent3 2 2 12" xfId="45290"/>
    <cellStyle name="60% - Accent3 2 2 120" xfId="51515"/>
    <cellStyle name="60% - Accent3 2 2 121" xfId="51525"/>
    <cellStyle name="60% - Accent3 2 2 122" xfId="49185"/>
    <cellStyle name="60% - Accent3 2 2 123" xfId="49499"/>
    <cellStyle name="60% - Accent3 2 2 124" xfId="50516"/>
    <cellStyle name="60% - Accent3 2 2 125" xfId="49905"/>
    <cellStyle name="60% - Accent3 2 2 126" xfId="51797"/>
    <cellStyle name="60% - Accent3 2 2 127" xfId="51879"/>
    <cellStyle name="60% - Accent3 2 2 128" xfId="51819"/>
    <cellStyle name="60% - Accent3 2 2 129" xfId="51872"/>
    <cellStyle name="60% - Accent3 2 2 13" xfId="45640"/>
    <cellStyle name="60% - Accent3 2 2 130" xfId="51882"/>
    <cellStyle name="60% - Accent3 2 2 131" xfId="50107"/>
    <cellStyle name="60% - Accent3 2 2 132" xfId="49139"/>
    <cellStyle name="60% - Accent3 2 2 133" xfId="50123"/>
    <cellStyle name="60% - Accent3 2 2 134" xfId="49119"/>
    <cellStyle name="60% - Accent3 2 2 135" xfId="52152"/>
    <cellStyle name="60% - Accent3 2 2 136" xfId="52234"/>
    <cellStyle name="60% - Accent3 2 2 137" xfId="52174"/>
    <cellStyle name="60% - Accent3 2 2 138" xfId="52227"/>
    <cellStyle name="60% - Accent3 2 2 139" xfId="52237"/>
    <cellStyle name="60% - Accent3 2 2 14" xfId="45726"/>
    <cellStyle name="60% - Accent3 2 2 140" xfId="49319"/>
    <cellStyle name="60% - Accent3 2 2 141" xfId="48362"/>
    <cellStyle name="60% - Accent3 2 2 142" xfId="48771"/>
    <cellStyle name="60% - Accent3 2 2 143" xfId="48450"/>
    <cellStyle name="60% - Accent3 2 2 144" xfId="48444"/>
    <cellStyle name="60% - Accent3 2 2 145" xfId="52951"/>
    <cellStyle name="60% - Accent3 2 2 146" xfId="52877"/>
    <cellStyle name="60% - Accent3 2 2 147" xfId="52944"/>
    <cellStyle name="60% - Accent3 2 2 148" xfId="52954"/>
    <cellStyle name="60% - Accent3 2 2 149" xfId="53226"/>
    <cellStyle name="60% - Accent3 2 2 15" xfId="45663"/>
    <cellStyle name="60% - Accent3 2 2 150" xfId="53310"/>
    <cellStyle name="60% - Accent3 2 2 151" xfId="53248"/>
    <cellStyle name="60% - Accent3 2 2 152" xfId="53303"/>
    <cellStyle name="60% - Accent3 2 2 153" xfId="53313"/>
    <cellStyle name="60% - Accent3 2 2 154" xfId="53521"/>
    <cellStyle name="60% - Accent3 2 2 155" xfId="53017"/>
    <cellStyle name="60% - Accent3 2 2 156" xfId="53513"/>
    <cellStyle name="60% - Accent3 2 2 157" xfId="53525"/>
    <cellStyle name="60% - Accent3 2 2 158" xfId="53864"/>
    <cellStyle name="60% - Accent3 2 2 159" xfId="53946"/>
    <cellStyle name="60% - Accent3 2 2 16" xfId="45719"/>
    <cellStyle name="60% - Accent3 2 2 160" xfId="53886"/>
    <cellStyle name="60% - Accent3 2 2 161" xfId="53939"/>
    <cellStyle name="60% - Accent3 2 2 162" xfId="53949"/>
    <cellStyle name="60% - Accent3 2 2 163" xfId="52585"/>
    <cellStyle name="60% - Accent3 2 2 164" xfId="52848"/>
    <cellStyle name="60% - Accent3 2 2 165" xfId="52640"/>
    <cellStyle name="60% - Accent3 2 2 166" xfId="52542"/>
    <cellStyle name="60% - Accent3 2 2 167" xfId="54250"/>
    <cellStyle name="60% - Accent3 2 2 168" xfId="54335"/>
    <cellStyle name="60% - Accent3 2 2 169" xfId="54272"/>
    <cellStyle name="60% - Accent3 2 2 17" xfId="45729"/>
    <cellStyle name="60% - Accent3 2 2 170" xfId="54328"/>
    <cellStyle name="60% - Accent3 2 2 171" xfId="54338"/>
    <cellStyle name="60% - Accent3 2 2 172" xfId="52621"/>
    <cellStyle name="60% - Accent3 2 2 173" xfId="52870"/>
    <cellStyle name="60% - Accent3 2 2 174" xfId="53049"/>
    <cellStyle name="60% - Accent3 2 2 175" xfId="53033"/>
    <cellStyle name="60% - Accent3 2 2 176" xfId="54630"/>
    <cellStyle name="60% - Accent3 2 2 177" xfId="54713"/>
    <cellStyle name="60% - Accent3 2 2 178" xfId="54653"/>
    <cellStyle name="60% - Accent3 2 2 179" xfId="54706"/>
    <cellStyle name="60% - Accent3 2 2 18" xfId="45949"/>
    <cellStyle name="60% - Accent3 2 2 180" xfId="54716"/>
    <cellStyle name="60% - Accent3 2 2 181" xfId="52980"/>
    <cellStyle name="60% - Accent3 2 2 182" xfId="52711"/>
    <cellStyle name="60% - Accent3 2 2 183" xfId="53026"/>
    <cellStyle name="60% - Accent3 2 2 184" xfId="54003"/>
    <cellStyle name="60% - Accent3 2 2 185" xfId="55002"/>
    <cellStyle name="60% - Accent3 2 2 186" xfId="55084"/>
    <cellStyle name="60% - Accent3 2 2 187" xfId="55024"/>
    <cellStyle name="60% - Accent3 2 2 188" xfId="55077"/>
    <cellStyle name="60% - Accent3 2 2 189" xfId="55087"/>
    <cellStyle name="60% - Accent3 2 2 19" xfId="45367"/>
    <cellStyle name="60% - Accent3 2 2 190" xfId="52770"/>
    <cellStyle name="60% - Accent3 2 2 191" xfId="53072"/>
    <cellStyle name="60% - Accent3 2 2 192" xfId="54078"/>
    <cellStyle name="60% - Accent3 2 2 193" xfId="53467"/>
    <cellStyle name="60% - Accent3 2 2 194" xfId="55359"/>
    <cellStyle name="60% - Accent3 2 2 195" xfId="55441"/>
    <cellStyle name="60% - Accent3 2 2 196" xfId="55381"/>
    <cellStyle name="60% - Accent3 2 2 197" xfId="55434"/>
    <cellStyle name="60% - Accent3 2 2 198" xfId="55444"/>
    <cellStyle name="60% - Accent3 2 2 199" xfId="53669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5"/>
    <cellStyle name="60% - Accent3 2 2 20" xfId="45941"/>
    <cellStyle name="60% - Accent3 2 2 200" xfId="52724"/>
    <cellStyle name="60% - Accent3 2 2 201" xfId="53685"/>
    <cellStyle name="60% - Accent3 2 2 202" xfId="52704"/>
    <cellStyle name="60% - Accent3 2 2 203" xfId="55714"/>
    <cellStyle name="60% - Accent3 2 2 204" xfId="55796"/>
    <cellStyle name="60% - Accent3 2 2 205" xfId="55736"/>
    <cellStyle name="60% - Accent3 2 2 206" xfId="55789"/>
    <cellStyle name="60% - Accent3 2 2 207" xfId="55799"/>
    <cellStyle name="60% - Accent3 2 2 21" xfId="45953"/>
    <cellStyle name="60% - Accent3 2 2 22" xfId="46292"/>
    <cellStyle name="60% - Accent3 2 2 23" xfId="46374"/>
    <cellStyle name="60% - Accent3 2 2 24" xfId="46314"/>
    <cellStyle name="60% - Accent3 2 2 25" xfId="46367"/>
    <cellStyle name="60% - Accent3 2 2 26" xfId="46377"/>
    <cellStyle name="60% - Accent3 2 2 27" xfId="44831"/>
    <cellStyle name="60% - Accent3 2 2 28" xfId="45093"/>
    <cellStyle name="60% - Accent3 2 2 29" xfId="44886"/>
    <cellStyle name="60% - Accent3 2 2 3" xfId="11646" hidden="1"/>
    <cellStyle name="60% - Accent3 2 2 3" xfId="44148"/>
    <cellStyle name="60% - Accent3 2 2 30" xfId="44788"/>
    <cellStyle name="60% - Accent3 2 2 31" xfId="46678"/>
    <cellStyle name="60% - Accent3 2 2 32" xfId="46763"/>
    <cellStyle name="60% - Accent3 2 2 33" xfId="46700"/>
    <cellStyle name="60% - Accent3 2 2 34" xfId="46756"/>
    <cellStyle name="60% - Accent3 2 2 35" xfId="46766"/>
    <cellStyle name="60% - Accent3 2 2 36" xfId="44867"/>
    <cellStyle name="60% - Accent3 2 2 37" xfId="45116"/>
    <cellStyle name="60% - Accent3 2 2 38" xfId="45399"/>
    <cellStyle name="60% - Accent3 2 2 39" xfId="45383"/>
    <cellStyle name="60% - Accent3 2 2 4" xfId="25226"/>
    <cellStyle name="60% - Accent3 2 2 40" xfId="47058"/>
    <cellStyle name="60% - Accent3 2 2 41" xfId="47141"/>
    <cellStyle name="60% - Accent3 2 2 42" xfId="47081"/>
    <cellStyle name="60% - Accent3 2 2 43" xfId="47134"/>
    <cellStyle name="60% - Accent3 2 2 44" xfId="47144"/>
    <cellStyle name="60% - Accent3 2 2 45" xfId="45324"/>
    <cellStyle name="60% - Accent3 2 2 46" xfId="44956"/>
    <cellStyle name="60% - Accent3 2 2 47" xfId="45376"/>
    <cellStyle name="60% - Accent3 2 2 48" xfId="46431"/>
    <cellStyle name="60% - Accent3 2 2 49" xfId="47430"/>
    <cellStyle name="60% - Accent3 2 2 5" xfId="44445"/>
    <cellStyle name="60% - Accent3 2 2 50" xfId="47512"/>
    <cellStyle name="60% - Accent3 2 2 51" xfId="47452"/>
    <cellStyle name="60% - Accent3 2 2 52" xfId="47505"/>
    <cellStyle name="60% - Accent3 2 2 53" xfId="47515"/>
    <cellStyle name="60% - Accent3 2 2 54" xfId="45015"/>
    <cellStyle name="60% - Accent3 2 2 55" xfId="45422"/>
    <cellStyle name="60% - Accent3 2 2 56" xfId="46506"/>
    <cellStyle name="60% - Accent3 2 2 57" xfId="45895"/>
    <cellStyle name="60% - Accent3 2 2 58" xfId="47787"/>
    <cellStyle name="60% - Accent3 2 2 59" xfId="47869"/>
    <cellStyle name="60% - Accent3 2 2 6" xfId="44329"/>
    <cellStyle name="60% - Accent3 2 2 60" xfId="47809"/>
    <cellStyle name="60% - Accent3 2 2 61" xfId="47862"/>
    <cellStyle name="60% - Accent3 2 2 62" xfId="47872"/>
    <cellStyle name="60% - Accent3 2 2 63" xfId="46097"/>
    <cellStyle name="60% - Accent3 2 2 64" xfId="44969"/>
    <cellStyle name="60% - Accent3 2 2 65" xfId="46113"/>
    <cellStyle name="60% - Accent3 2 2 66" xfId="44949"/>
    <cellStyle name="60% - Accent3 2 2 67" xfId="48142"/>
    <cellStyle name="60% - Accent3 2 2 68" xfId="48224"/>
    <cellStyle name="60% - Accent3 2 2 69" xfId="48164"/>
    <cellStyle name="60% - Accent3 2 2 7" xfId="44434"/>
    <cellStyle name="60% - Accent3 2 2 70" xfId="48217"/>
    <cellStyle name="60% - Accent3 2 2 71" xfId="48227"/>
    <cellStyle name="60% - Accent3 2 2 72" xfId="48510"/>
    <cellStyle name="60% - Accent3 2 2 73" xfId="48679"/>
    <cellStyle name="60% - Accent3 2 2 74" xfId="48553"/>
    <cellStyle name="60% - Accent3 2 2 75" xfId="48669"/>
    <cellStyle name="60% - Accent3 2 2 76" xfId="48683"/>
    <cellStyle name="60% - Accent3 2 2 77" xfId="49377"/>
    <cellStyle name="60% - Accent3 2 2 78" xfId="49298"/>
    <cellStyle name="60% - Accent3 2 2 79" xfId="49370"/>
    <cellStyle name="60% - Accent3 2 2 8" xfId="44449"/>
    <cellStyle name="60% - Accent3 2 2 80" xfId="49380"/>
    <cellStyle name="60% - Accent3 2 2 81" xfId="49663"/>
    <cellStyle name="60% - Accent3 2 2 82" xfId="49747"/>
    <cellStyle name="60% - Accent3 2 2 83" xfId="49685"/>
    <cellStyle name="60% - Accent3 2 2 84" xfId="49740"/>
    <cellStyle name="60% - Accent3 2 2 85" xfId="49750"/>
    <cellStyle name="60% - Accent3 2 2 86" xfId="49959"/>
    <cellStyle name="60% - Accent3 2 2 87" xfId="49444"/>
    <cellStyle name="60% - Accent3 2 2 88" xfId="49951"/>
    <cellStyle name="60% - Accent3 2 2 89" xfId="49963"/>
    <cellStyle name="60% - Accent3 2 2 9" xfId="45287"/>
    <cellStyle name="60% - Accent3 2 2 90" xfId="50302"/>
    <cellStyle name="60% - Accent3 2 2 91" xfId="50384"/>
    <cellStyle name="60% - Accent3 2 2 92" xfId="50324"/>
    <cellStyle name="60% - Accent3 2 2 93" xfId="50377"/>
    <cellStyle name="60% - Accent3 2 2 94" xfId="50387"/>
    <cellStyle name="60% - Accent3 2 2 95" xfId="49001"/>
    <cellStyle name="60% - Accent3 2 2 96" xfId="49263"/>
    <cellStyle name="60% - Accent3 2 2 97" xfId="49056"/>
    <cellStyle name="60% - Accent3 2 2 98" xfId="48958"/>
    <cellStyle name="60% - Accent3 2 2 99" xfId="50688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30"/>
    <cellStyle name="60% - Accent3 7" xfId="44393"/>
    <cellStyle name="60% - Accent3 8" xfId="45138"/>
    <cellStyle name="60% - Accent3 9" xfId="45248"/>
    <cellStyle name="60% - Accent4" xfId="43300" builtinId="44" customBuiltin="1"/>
    <cellStyle name="60% - Accent4 10" xfId="55955"/>
    <cellStyle name="60% - Accent4 11" xfId="44602"/>
    <cellStyle name="60% - Accent4 2" xfId="2183"/>
    <cellStyle name="60% - Accent4 2 10" xfId="44657"/>
    <cellStyle name="60% - Accent4 2 100" xfId="50564"/>
    <cellStyle name="60% - Accent4 2 101" xfId="49063"/>
    <cellStyle name="60% - Accent4 2 102" xfId="50552"/>
    <cellStyle name="60% - Accent4 2 103" xfId="50641"/>
    <cellStyle name="60% - Accent4 2 104" xfId="50810"/>
    <cellStyle name="60% - Accent4 2 105" xfId="50860"/>
    <cellStyle name="60% - Accent4 2 106" xfId="50794"/>
    <cellStyle name="60% - Accent4 2 107" xfId="50852"/>
    <cellStyle name="60% - Accent4 2 108" xfId="50070"/>
    <cellStyle name="60% - Accent4 2 109" xfId="50948"/>
    <cellStyle name="60% - Accent4 2 11" xfId="44474"/>
    <cellStyle name="60% - Accent4 2 110" xfId="49158"/>
    <cellStyle name="60% - Accent4 2 111" xfId="50936"/>
    <cellStyle name="60% - Accent4 2 112" xfId="51021"/>
    <cellStyle name="60% - Accent4 2 113" xfId="51188"/>
    <cellStyle name="60% - Accent4 2 114" xfId="51240"/>
    <cellStyle name="60% - Accent4 2 115" xfId="51172"/>
    <cellStyle name="60% - Accent4 2 116" xfId="51232"/>
    <cellStyle name="60% - Accent4 2 117" xfId="50125"/>
    <cellStyle name="60% - Accent4 2 118" xfId="51323"/>
    <cellStyle name="60% - Accent4 2 119" xfId="49932"/>
    <cellStyle name="60% - Accent4 2 12" xfId="44642"/>
    <cellStyle name="60% - Accent4 2 120" xfId="51310"/>
    <cellStyle name="60% - Accent4 2 121" xfId="51393"/>
    <cellStyle name="60% - Accent4 2 122" xfId="51559"/>
    <cellStyle name="60% - Accent4 2 123" xfId="51606"/>
    <cellStyle name="60% - Accent4 2 124" xfId="51543"/>
    <cellStyle name="60% - Accent4 2 125" xfId="51598"/>
    <cellStyle name="60% - Accent4 2 126" xfId="49176"/>
    <cellStyle name="60% - Accent4 2 127" xfId="51682"/>
    <cellStyle name="60% - Accent4 2 128" xfId="49481"/>
    <cellStyle name="60% - Accent4 2 129" xfId="51670"/>
    <cellStyle name="60% - Accent4 2 13" xfId="45341"/>
    <cellStyle name="60% - Accent4 2 130" xfId="51750"/>
    <cellStyle name="60% - Accent4 2 131" xfId="51916"/>
    <cellStyle name="60% - Accent4 2 132" xfId="51963"/>
    <cellStyle name="60% - Accent4 2 133" xfId="51900"/>
    <cellStyle name="60% - Accent4 2 134" xfId="51955"/>
    <cellStyle name="60% - Accent4 2 135" xfId="49243"/>
    <cellStyle name="60% - Accent4 2 136" xfId="52037"/>
    <cellStyle name="60% - Accent4 2 137" xfId="49227"/>
    <cellStyle name="60% - Accent4 2 138" xfId="52025"/>
    <cellStyle name="60% - Accent4 2 139" xfId="52105"/>
    <cellStyle name="60% - Accent4 2 14" xfId="45495"/>
    <cellStyle name="60% - Accent4 2 140" xfId="52271"/>
    <cellStyle name="60% - Accent4 2 141" xfId="52316"/>
    <cellStyle name="60% - Accent4 2 142" xfId="52255"/>
    <cellStyle name="60% - Accent4 2 143" xfId="52308"/>
    <cellStyle name="60% - Accent4 2 144" xfId="48518"/>
    <cellStyle name="60% - Accent4 2 145" xfId="49356"/>
    <cellStyle name="60% - Accent4 2 146" xfId="52411"/>
    <cellStyle name="60% - Accent4 2 147" xfId="49294"/>
    <cellStyle name="60% - Accent4 2 148" xfId="52397"/>
    <cellStyle name="60% - Accent4 2 149" xfId="52993"/>
    <cellStyle name="60% - Accent4 2 15" xfId="45311"/>
    <cellStyle name="60% - Accent4 2 150" xfId="53111"/>
    <cellStyle name="60% - Accent4 2 151" xfId="52975"/>
    <cellStyle name="60% - Accent4 2 152" xfId="53099"/>
    <cellStyle name="60% - Accent4 2 153" xfId="53179"/>
    <cellStyle name="60% - Accent4 2 154" xfId="53347"/>
    <cellStyle name="60% - Accent4 2 155" xfId="53392"/>
    <cellStyle name="60% - Accent4 2 156" xfId="53331"/>
    <cellStyle name="60% - Accent4 2 157" xfId="53384"/>
    <cellStyle name="60% - Accent4 2 158" xfId="53568"/>
    <cellStyle name="60% - Accent4 2 159" xfId="53738"/>
    <cellStyle name="60% - Accent4 2 16" xfId="45481"/>
    <cellStyle name="60% - Accent4 2 160" xfId="53547"/>
    <cellStyle name="60% - Accent4 2 161" xfId="53726"/>
    <cellStyle name="60% - Accent4 2 162" xfId="53817"/>
    <cellStyle name="60% - Accent4 2 163" xfId="53983"/>
    <cellStyle name="60% - Accent4 2 164" xfId="54033"/>
    <cellStyle name="60% - Accent4 2 165" xfId="53967"/>
    <cellStyle name="60% - Accent4 2 166" xfId="54025"/>
    <cellStyle name="60% - Accent4 2 167" xfId="52524"/>
    <cellStyle name="60% - Accent4 2 168" xfId="54126"/>
    <cellStyle name="60% - Accent4 2 169" xfId="52647"/>
    <cellStyle name="60% - Accent4 2 17" xfId="45594"/>
    <cellStyle name="60% - Accent4 2 170" xfId="54114"/>
    <cellStyle name="60% - Accent4 2 171" xfId="54203"/>
    <cellStyle name="60% - Accent4 2 172" xfId="54372"/>
    <cellStyle name="60% - Accent4 2 173" xfId="54422"/>
    <cellStyle name="60% - Accent4 2 174" xfId="54356"/>
    <cellStyle name="60% - Accent4 2 175" xfId="54414"/>
    <cellStyle name="60% - Accent4 2 176" xfId="53632"/>
    <cellStyle name="60% - Accent4 2 177" xfId="54510"/>
    <cellStyle name="60% - Accent4 2 178" xfId="52743"/>
    <cellStyle name="60% - Accent4 2 179" xfId="54498"/>
    <cellStyle name="60% - Accent4 2 18" xfId="45763"/>
    <cellStyle name="60% - Accent4 2 180" xfId="54583"/>
    <cellStyle name="60% - Accent4 2 181" xfId="54750"/>
    <cellStyle name="60% - Accent4 2 182" xfId="54802"/>
    <cellStyle name="60% - Accent4 2 183" xfId="54734"/>
    <cellStyle name="60% - Accent4 2 184" xfId="54794"/>
    <cellStyle name="60% - Accent4 2 185" xfId="53687"/>
    <cellStyle name="60% - Accent4 2 186" xfId="54885"/>
    <cellStyle name="60% - Accent4 2 187" xfId="53494"/>
    <cellStyle name="60% - Accent4 2 188" xfId="54872"/>
    <cellStyle name="60% - Accent4 2 189" xfId="54955"/>
    <cellStyle name="60% - Accent4 2 19" xfId="45820"/>
    <cellStyle name="60% - Accent4 2 190" xfId="55121"/>
    <cellStyle name="60% - Accent4 2 191" xfId="55168"/>
    <cellStyle name="60% - Accent4 2 192" xfId="55105"/>
    <cellStyle name="60% - Accent4 2 193" xfId="55160"/>
    <cellStyle name="60% - Accent4 2 194" xfId="52761"/>
    <cellStyle name="60% - Accent4 2 195" xfId="55244"/>
    <cellStyle name="60% - Accent4 2 196" xfId="53054"/>
    <cellStyle name="60% - Accent4 2 197" xfId="55232"/>
    <cellStyle name="60% - Accent4 2 198" xfId="55312"/>
    <cellStyle name="60% - Accent4 2 199" xfId="55478"/>
    <cellStyle name="60% - Accent4 2 2" xfId="2184"/>
    <cellStyle name="60% - Accent4 2 2 10" xfId="45286"/>
    <cellStyle name="60% - Accent4 2 2 100" xfId="50689"/>
    <cellStyle name="60% - Accent4 2 2 101" xfId="50772"/>
    <cellStyle name="60% - Accent4 2 2 102" xfId="50762"/>
    <cellStyle name="60% - Accent4 2 2 103" xfId="50870"/>
    <cellStyle name="60% - Accent4 2 2 104" xfId="50873"/>
    <cellStyle name="60% - Accent4 2 2 105" xfId="50039"/>
    <cellStyle name="60% - Accent4 2 2 106" xfId="49171"/>
    <cellStyle name="60% - Accent4 2 2 107" xfId="50958"/>
    <cellStyle name="60% - Accent4 2 2 108" xfId="50964"/>
    <cellStyle name="60% - Accent4 2 2 109" xfId="51069"/>
    <cellStyle name="60% - Accent4 2 2 11" xfId="45275"/>
    <cellStyle name="60% - Accent4 2 2 110" xfId="51150"/>
    <cellStyle name="60% - Accent4 2 2 111" xfId="51140"/>
    <cellStyle name="60% - Accent4 2 2 112" xfId="51250"/>
    <cellStyle name="60% - Accent4 2 2 113" xfId="51253"/>
    <cellStyle name="60% - Accent4 2 2 114" xfId="49211"/>
    <cellStyle name="60% - Accent4 2 2 115" xfId="49252"/>
    <cellStyle name="60% - Accent4 2 2 116" xfId="51333"/>
    <cellStyle name="60% - Accent4 2 2 117" xfId="51339"/>
    <cellStyle name="60% - Accent4 2 2 118" xfId="51441"/>
    <cellStyle name="60% - Accent4 2 2 119" xfId="51521"/>
    <cellStyle name="60% - Accent4 2 2 12" xfId="45505"/>
    <cellStyle name="60% - Accent4 2 2 120" xfId="51511"/>
    <cellStyle name="60% - Accent4 2 2 121" xfId="51616"/>
    <cellStyle name="60% - Accent4 2 2 122" xfId="51619"/>
    <cellStyle name="60% - Accent4 2 2 123" xfId="49278"/>
    <cellStyle name="60% - Accent4 2 2 124" xfId="48956"/>
    <cellStyle name="60% - Accent4 2 2 125" xfId="51692"/>
    <cellStyle name="60% - Accent4 2 2 126" xfId="51696"/>
    <cellStyle name="60% - Accent4 2 2 127" xfId="51798"/>
    <cellStyle name="60% - Accent4 2 2 128" xfId="51878"/>
    <cellStyle name="60% - Accent4 2 2 129" xfId="51868"/>
    <cellStyle name="60% - Accent4 2 2 13" xfId="45528"/>
    <cellStyle name="60% - Accent4 2 2 130" xfId="51973"/>
    <cellStyle name="60% - Accent4 2 2 131" xfId="51976"/>
    <cellStyle name="60% - Accent4 2 2 132" xfId="49068"/>
    <cellStyle name="60% - Accent4 2 2 133" xfId="50112"/>
    <cellStyle name="60% - Accent4 2 2 134" xfId="52047"/>
    <cellStyle name="60% - Accent4 2 2 135" xfId="52051"/>
    <cellStyle name="60% - Accent4 2 2 136" xfId="52153"/>
    <cellStyle name="60% - Accent4 2 2 137" xfId="52233"/>
    <cellStyle name="60% - Accent4 2 2 138" xfId="52223"/>
    <cellStyle name="60% - Accent4 2 2 139" xfId="52326"/>
    <cellStyle name="60% - Accent4 2 2 14" xfId="45641"/>
    <cellStyle name="60% - Accent4 2 2 140" xfId="52329"/>
    <cellStyle name="60% - Accent4 2 2 141" xfId="49566"/>
    <cellStyle name="60% - Accent4 2 2 142" xfId="48446"/>
    <cellStyle name="60% - Accent4 2 2 143" xfId="48454"/>
    <cellStyle name="60% - Accent4 2 2 144" xfId="52421"/>
    <cellStyle name="60% - Accent4 2 2 145" xfId="52444"/>
    <cellStyle name="60% - Accent4 2 2 146" xfId="52950"/>
    <cellStyle name="60% - Accent4 2 2 147" xfId="52941"/>
    <cellStyle name="60% - Accent4 2 2 148" xfId="53121"/>
    <cellStyle name="60% - Accent4 2 2 149" xfId="53125"/>
    <cellStyle name="60% - Accent4 2 2 15" xfId="45725"/>
    <cellStyle name="60% - Accent4 2 2 150" xfId="53227"/>
    <cellStyle name="60% - Accent4 2 2 151" xfId="53309"/>
    <cellStyle name="60% - Accent4 2 2 152" xfId="53299"/>
    <cellStyle name="60% - Accent4 2 2 153" xfId="53402"/>
    <cellStyle name="60% - Accent4 2 2 154" xfId="53405"/>
    <cellStyle name="60% - Accent4 2 2 155" xfId="53520"/>
    <cellStyle name="60% - Accent4 2 2 156" xfId="53509"/>
    <cellStyle name="60% - Accent4 2 2 157" xfId="53748"/>
    <cellStyle name="60% - Accent4 2 2 158" xfId="53757"/>
    <cellStyle name="60% - Accent4 2 2 159" xfId="53865"/>
    <cellStyle name="60% - Accent4 2 2 16" xfId="45715"/>
    <cellStyle name="60% - Accent4 2 2 160" xfId="53945"/>
    <cellStyle name="60% - Accent4 2 2 161" xfId="53935"/>
    <cellStyle name="60% - Accent4 2 2 162" xfId="54043"/>
    <cellStyle name="60% - Accent4 2 2 163" xfId="54046"/>
    <cellStyle name="60% - Accent4 2 2 164" xfId="53598"/>
    <cellStyle name="60% - Accent4 2 2 165" xfId="52622"/>
    <cellStyle name="60% - Accent4 2 2 166" xfId="54136"/>
    <cellStyle name="60% - Accent4 2 2 167" xfId="54144"/>
    <cellStyle name="60% - Accent4 2 2 168" xfId="54251"/>
    <cellStyle name="60% - Accent4 2 2 169" xfId="54334"/>
    <cellStyle name="60% - Accent4 2 2 17" xfId="45830"/>
    <cellStyle name="60% - Accent4 2 2 170" xfId="54324"/>
    <cellStyle name="60% - Accent4 2 2 171" xfId="54432"/>
    <cellStyle name="60% - Accent4 2 2 172" xfId="54435"/>
    <cellStyle name="60% - Accent4 2 2 173" xfId="53601"/>
    <cellStyle name="60% - Accent4 2 2 174" xfId="52756"/>
    <cellStyle name="60% - Accent4 2 2 175" xfId="54520"/>
    <cellStyle name="60% - Accent4 2 2 176" xfId="54526"/>
    <cellStyle name="60% - Accent4 2 2 177" xfId="54631"/>
    <cellStyle name="60% - Accent4 2 2 178" xfId="54712"/>
    <cellStyle name="60% - Accent4 2 2 179" xfId="54702"/>
    <cellStyle name="60% - Accent4 2 2 18" xfId="45833"/>
    <cellStyle name="60% - Accent4 2 2 180" xfId="54812"/>
    <cellStyle name="60% - Accent4 2 2 181" xfId="54815"/>
    <cellStyle name="60% - Accent4 2 2 182" xfId="52796"/>
    <cellStyle name="60% - Accent4 2 2 183" xfId="52837"/>
    <cellStyle name="60% - Accent4 2 2 184" xfId="54895"/>
    <cellStyle name="60% - Accent4 2 2 185" xfId="54901"/>
    <cellStyle name="60% - Accent4 2 2 186" xfId="55003"/>
    <cellStyle name="60% - Accent4 2 2 187" xfId="55083"/>
    <cellStyle name="60% - Accent4 2 2 188" xfId="55073"/>
    <cellStyle name="60% - Accent4 2 2 189" xfId="55178"/>
    <cellStyle name="60% - Accent4 2 2 19" xfId="45948"/>
    <cellStyle name="60% - Accent4 2 2 190" xfId="55181"/>
    <cellStyle name="60% - Accent4 2 2 191" xfId="52863"/>
    <cellStyle name="60% - Accent4 2 2 192" xfId="52540"/>
    <cellStyle name="60% - Accent4 2 2 193" xfId="55254"/>
    <cellStyle name="60% - Accent4 2 2 194" xfId="55258"/>
    <cellStyle name="60% - Accent4 2 2 195" xfId="55360"/>
    <cellStyle name="60% - Accent4 2 2 196" xfId="55440"/>
    <cellStyle name="60% - Accent4 2 2 197" xfId="55430"/>
    <cellStyle name="60% - Accent4 2 2 198" xfId="55535"/>
    <cellStyle name="60% - Accent4 2 2 199" xfId="55538"/>
    <cellStyle name="60% - Accent4 2 2 2" xfId="2185"/>
    <cellStyle name="60% - Accent4 2 2 2 2" xfId="3984" hidden="1"/>
    <cellStyle name="60% - Accent4 2 2 20" xfId="45937"/>
    <cellStyle name="60% - Accent4 2 2 200" xfId="52652"/>
    <cellStyle name="60% - Accent4 2 2 201" xfId="53674"/>
    <cellStyle name="60% - Accent4 2 2 202" xfId="55609"/>
    <cellStyle name="60% - Accent4 2 2 203" xfId="55613"/>
    <cellStyle name="60% - Accent4 2 2 204" xfId="55715"/>
    <cellStyle name="60% - Accent4 2 2 205" xfId="55795"/>
    <cellStyle name="60% - Accent4 2 2 206" xfId="55785"/>
    <cellStyle name="60% - Accent4 2 2 207" xfId="55888"/>
    <cellStyle name="60% - Accent4 2 2 208" xfId="55891"/>
    <cellStyle name="60% - Accent4 2 2 21" xfId="46176"/>
    <cellStyle name="60% - Accent4 2 2 22" xfId="46185"/>
    <cellStyle name="60% - Accent4 2 2 23" xfId="46293"/>
    <cellStyle name="60% - Accent4 2 2 24" xfId="46373"/>
    <cellStyle name="60% - Accent4 2 2 25" xfId="46363"/>
    <cellStyle name="60% - Accent4 2 2 26" xfId="46471"/>
    <cellStyle name="60% - Accent4 2 2 27" xfId="46474"/>
    <cellStyle name="60% - Accent4 2 2 28" xfId="46026"/>
    <cellStyle name="60% - Accent4 2 2 29" xfId="44868"/>
    <cellStyle name="60% - Accent4 2 2 3" xfId="2186"/>
    <cellStyle name="60% - Accent4 2 2 30" xfId="46564"/>
    <cellStyle name="60% - Accent4 2 2 31" xfId="46572"/>
    <cellStyle name="60% - Accent4 2 2 32" xfId="46679"/>
    <cellStyle name="60% - Accent4 2 2 33" xfId="46762"/>
    <cellStyle name="60% - Accent4 2 2 34" xfId="46752"/>
    <cellStyle name="60% - Accent4 2 2 35" xfId="46860"/>
    <cellStyle name="60% - Accent4 2 2 36" xfId="46863"/>
    <cellStyle name="60% - Accent4 2 2 37" xfId="46029"/>
    <cellStyle name="60% - Accent4 2 2 38" xfId="45001"/>
    <cellStyle name="60% - Accent4 2 2 39" xfId="46948"/>
    <cellStyle name="60% - Accent4 2 2 4" xfId="11649" hidden="1"/>
    <cellStyle name="60% - Accent4 2 2 4" xfId="44149"/>
    <cellStyle name="60% - Accent4 2 2 40" xfId="46954"/>
    <cellStyle name="60% - Accent4 2 2 41" xfId="47059"/>
    <cellStyle name="60% - Accent4 2 2 42" xfId="47140"/>
    <cellStyle name="60% - Accent4 2 2 43" xfId="47130"/>
    <cellStyle name="60% - Accent4 2 2 44" xfId="47240"/>
    <cellStyle name="60% - Accent4 2 2 45" xfId="47243"/>
    <cellStyle name="60% - Accent4 2 2 46" xfId="45041"/>
    <cellStyle name="60% - Accent4 2 2 47" xfId="45082"/>
    <cellStyle name="60% - Accent4 2 2 48" xfId="47323"/>
    <cellStyle name="60% - Accent4 2 2 49" xfId="47329"/>
    <cellStyle name="60% - Accent4 2 2 5" xfId="25231"/>
    <cellStyle name="60% - Accent4 2 2 50" xfId="47431"/>
    <cellStyle name="60% - Accent4 2 2 51" xfId="47511"/>
    <cellStyle name="60% - Accent4 2 2 52" xfId="47501"/>
    <cellStyle name="60% - Accent4 2 2 53" xfId="47606"/>
    <cellStyle name="60% - Accent4 2 2 54" xfId="47609"/>
    <cellStyle name="60% - Accent4 2 2 55" xfId="45108"/>
    <cellStyle name="60% - Accent4 2 2 56" xfId="44786"/>
    <cellStyle name="60% - Accent4 2 2 57" xfId="47682"/>
    <cellStyle name="60% - Accent4 2 2 58" xfId="47686"/>
    <cellStyle name="60% - Accent4 2 2 59" xfId="47788"/>
    <cellStyle name="60% - Accent4 2 2 6" xfId="44444"/>
    <cellStyle name="60% - Accent4 2 2 60" xfId="47868"/>
    <cellStyle name="60% - Accent4 2 2 61" xfId="47858"/>
    <cellStyle name="60% - Accent4 2 2 62" xfId="47963"/>
    <cellStyle name="60% - Accent4 2 2 63" xfId="47966"/>
    <cellStyle name="60% - Accent4 2 2 64" xfId="44898"/>
    <cellStyle name="60% - Accent4 2 2 65" xfId="46102"/>
    <cellStyle name="60% - Accent4 2 2 66" xfId="48037"/>
    <cellStyle name="60% - Accent4 2 2 67" xfId="48041"/>
    <cellStyle name="60% - Accent4 2 2 68" xfId="48143"/>
    <cellStyle name="60% - Accent4 2 2 69" xfId="48223"/>
    <cellStyle name="60% - Accent4 2 2 7" xfId="44429"/>
    <cellStyle name="60% - Accent4 2 2 70" xfId="48213"/>
    <cellStyle name="60% - Accent4 2 2 71" xfId="48316"/>
    <cellStyle name="60% - Accent4 2 2 72" xfId="48319"/>
    <cellStyle name="60% - Accent4 2 2 73" xfId="48511"/>
    <cellStyle name="60% - Accent4 2 2 74" xfId="48678"/>
    <cellStyle name="60% - Accent4 2 2 75" xfId="48664"/>
    <cellStyle name="60% - Accent4 2 2 76" xfId="48837"/>
    <cellStyle name="60% - Accent4 2 2 77" xfId="48860"/>
    <cellStyle name="60% - Accent4 2 2 78" xfId="49376"/>
    <cellStyle name="60% - Accent4 2 2 79" xfId="49367"/>
    <cellStyle name="60% - Accent4 2 2 8" xfId="44667"/>
    <cellStyle name="60% - Accent4 2 2 80" xfId="49552"/>
    <cellStyle name="60% - Accent4 2 2 81" xfId="49559"/>
    <cellStyle name="60% - Accent4 2 2 82" xfId="49664"/>
    <cellStyle name="60% - Accent4 2 2 83" xfId="49746"/>
    <cellStyle name="60% - Accent4 2 2 84" xfId="49736"/>
    <cellStyle name="60% - Accent4 2 2 85" xfId="49840"/>
    <cellStyle name="60% - Accent4 2 2 86" xfId="49843"/>
    <cellStyle name="60% - Accent4 2 2 87" xfId="49958"/>
    <cellStyle name="60% - Accent4 2 2 88" xfId="49947"/>
    <cellStyle name="60% - Accent4 2 2 89" xfId="50186"/>
    <cellStyle name="60% - Accent4 2 2 9" xfId="44690"/>
    <cellStyle name="60% - Accent4 2 2 90" xfId="50195"/>
    <cellStyle name="60% - Accent4 2 2 91" xfId="50303"/>
    <cellStyle name="60% - Accent4 2 2 92" xfId="50383"/>
    <cellStyle name="60% - Accent4 2 2 93" xfId="50373"/>
    <cellStyle name="60% - Accent4 2 2 94" xfId="50481"/>
    <cellStyle name="60% - Accent4 2 2 95" xfId="50484"/>
    <cellStyle name="60% - Accent4 2 2 96" xfId="50036"/>
    <cellStyle name="60% - Accent4 2 2 97" xfId="49038"/>
    <cellStyle name="60% - Accent4 2 2 98" xfId="50574"/>
    <cellStyle name="60% - Accent4 2 2 99" xfId="50582"/>
    <cellStyle name="60% - Accent4 2 2_Balance sheet - Parent" xfId="38652"/>
    <cellStyle name="60% - Accent4 2 20" xfId="45747"/>
    <cellStyle name="60% - Accent4 2 200" xfId="55525"/>
    <cellStyle name="60% - Accent4 2 201" xfId="55462"/>
    <cellStyle name="60% - Accent4 2 202" xfId="55517"/>
    <cellStyle name="60% - Accent4 2 203" xfId="52828"/>
    <cellStyle name="60% - Accent4 2 204" xfId="55599"/>
    <cellStyle name="60% - Accent4 2 205" xfId="52812"/>
    <cellStyle name="60% - Accent4 2 206" xfId="55587"/>
    <cellStyle name="60% - Accent4 2 207" xfId="55667"/>
    <cellStyle name="60% - Accent4 2 208" xfId="55833"/>
    <cellStyle name="60% - Accent4 2 209" xfId="55878"/>
    <cellStyle name="60% - Accent4 2 21" xfId="45812"/>
    <cellStyle name="60% - Accent4 2 210" xfId="55817"/>
    <cellStyle name="60% - Accent4 2 211" xfId="55870"/>
    <cellStyle name="60% - Accent4 2 22" xfId="45996"/>
    <cellStyle name="60% - Accent4 2 23" xfId="46166"/>
    <cellStyle name="60% - Accent4 2 24" xfId="45975"/>
    <cellStyle name="60% - Accent4 2 25" xfId="46154"/>
    <cellStyle name="60% - Accent4 2 26" xfId="46245"/>
    <cellStyle name="60% - Accent4 2 27" xfId="46411"/>
    <cellStyle name="60% - Accent4 2 28" xfId="46461"/>
    <cellStyle name="60% - Accent4 2 29" xfId="46395"/>
    <cellStyle name="60% - Accent4 2 3" xfId="2187"/>
    <cellStyle name="60% - Accent4 2 30" xfId="46453"/>
    <cellStyle name="60% - Accent4 2 31" xfId="44770"/>
    <cellStyle name="60% - Accent4 2 32" xfId="46554"/>
    <cellStyle name="60% - Accent4 2 33" xfId="44893"/>
    <cellStyle name="60% - Accent4 2 34" xfId="46542"/>
    <cellStyle name="60% - Accent4 2 35" xfId="46631"/>
    <cellStyle name="60% - Accent4 2 36" xfId="46800"/>
    <cellStyle name="60% - Accent4 2 37" xfId="46850"/>
    <cellStyle name="60% - Accent4 2 38" xfId="46784"/>
    <cellStyle name="60% - Accent4 2 39" xfId="46842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60"/>
    <cellStyle name="60% - Accent4 2 41" xfId="46938"/>
    <cellStyle name="60% - Accent4 2 42" xfId="44988"/>
    <cellStyle name="60% - Accent4 2 43" xfId="46926"/>
    <cellStyle name="60% - Accent4 2 44" xfId="47011"/>
    <cellStyle name="60% - Accent4 2 45" xfId="47178"/>
    <cellStyle name="60% - Accent4 2 46" xfId="47230"/>
    <cellStyle name="60% - Accent4 2 47" xfId="47162"/>
    <cellStyle name="60% - Accent4 2 48" xfId="47222"/>
    <cellStyle name="60% - Accent4 2 49" xfId="46115"/>
    <cellStyle name="60% - Accent4 2 5" xfId="2191"/>
    <cellStyle name="60% - Accent4 2 5 2" xfId="3986"/>
    <cellStyle name="60% - Accent4 2 50" xfId="47313"/>
    <cellStyle name="60% - Accent4 2 51" xfId="45922"/>
    <cellStyle name="60% - Accent4 2 52" xfId="47300"/>
    <cellStyle name="60% - Accent4 2 53" xfId="47383"/>
    <cellStyle name="60% - Accent4 2 54" xfId="47549"/>
    <cellStyle name="60% - Accent4 2 55" xfId="47596"/>
    <cellStyle name="60% - Accent4 2 56" xfId="47533"/>
    <cellStyle name="60% - Accent4 2 57" xfId="47588"/>
    <cellStyle name="60% - Accent4 2 58" xfId="45006"/>
    <cellStyle name="60% - Accent4 2 59" xfId="47672"/>
    <cellStyle name="60% - Accent4 2 6" xfId="11648"/>
    <cellStyle name="60% - Accent4 2 60" xfId="45404"/>
    <cellStyle name="60% - Accent4 2 61" xfId="47660"/>
    <cellStyle name="60% - Accent4 2 62" xfId="47740"/>
    <cellStyle name="60% - Accent4 2 63" xfId="47906"/>
    <cellStyle name="60% - Accent4 2 64" xfId="47953"/>
    <cellStyle name="60% - Accent4 2 65" xfId="47890"/>
    <cellStyle name="60% - Accent4 2 66" xfId="47945"/>
    <cellStyle name="60% - Accent4 2 67" xfId="45073"/>
    <cellStyle name="60% - Accent4 2 68" xfId="48027"/>
    <cellStyle name="60% - Accent4 2 69" xfId="45057"/>
    <cellStyle name="60% - Accent4 2 7" xfId="25230"/>
    <cellStyle name="60% - Accent4 2 70" xfId="48015"/>
    <cellStyle name="60% - Accent4 2 71" xfId="48095"/>
    <cellStyle name="60% - Accent4 2 72" xfId="48261"/>
    <cellStyle name="60% - Accent4 2 73" xfId="48306"/>
    <cellStyle name="60% - Accent4 2 74" xfId="48245"/>
    <cellStyle name="60% - Accent4 2 75" xfId="48298"/>
    <cellStyle name="60% - Accent4 2 76" xfId="48355"/>
    <cellStyle name="60% - Accent4 2 77" xfId="48731"/>
    <cellStyle name="60% - Accent4 2 78" xfId="48827"/>
    <cellStyle name="60% - Accent4 2 79" xfId="48702"/>
    <cellStyle name="60% - Accent4 2 8" xfId="43840"/>
    <cellStyle name="60% - Accent4 2 80" xfId="48812"/>
    <cellStyle name="60% - Accent4 2 81" xfId="49420"/>
    <cellStyle name="60% - Accent4 2 82" xfId="49542"/>
    <cellStyle name="60% - Accent4 2 83" xfId="49401"/>
    <cellStyle name="60% - Accent4 2 84" xfId="49530"/>
    <cellStyle name="60% - Accent4 2 85" xfId="49616"/>
    <cellStyle name="60% - Accent4 2 86" xfId="49784"/>
    <cellStyle name="60% - Accent4 2 87" xfId="49830"/>
    <cellStyle name="60% - Accent4 2 88" xfId="49768"/>
    <cellStyle name="60% - Accent4 2 89" xfId="49822"/>
    <cellStyle name="60% - Accent4 2 9" xfId="44504"/>
    <cellStyle name="60% - Accent4 2 90" xfId="50006"/>
    <cellStyle name="60% - Accent4 2 91" xfId="50176"/>
    <cellStyle name="60% - Accent4 2 92" xfId="49985"/>
    <cellStyle name="60% - Accent4 2 93" xfId="50164"/>
    <cellStyle name="60% - Accent4 2 94" xfId="50255"/>
    <cellStyle name="60% - Accent4 2 95" xfId="50421"/>
    <cellStyle name="60% - Accent4 2 96" xfId="50471"/>
    <cellStyle name="60% - Accent4 2 97" xfId="50405"/>
    <cellStyle name="60% - Accent4 2 98" xfId="50463"/>
    <cellStyle name="60% - Accent4 2 99" xfId="48940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2"/>
    <cellStyle name="60% - Accent4 6" xfId="25229"/>
    <cellStyle name="60% - Accent4 6 2" xfId="45252"/>
    <cellStyle name="60% - Accent4 7" xfId="45440"/>
    <cellStyle name="60% - Accent4 8" xfId="45788"/>
    <cellStyle name="60% - Accent4 9" xfId="55956"/>
    <cellStyle name="60% - Accent5" xfId="43301" builtinId="48" customBuiltin="1"/>
    <cellStyle name="60% - Accent5 2" xfId="2195"/>
    <cellStyle name="60% - Accent5 2 10" xfId="44339"/>
    <cellStyle name="60% - Accent5 2 100" xfId="49109"/>
    <cellStyle name="60% - Accent5 2 101" xfId="49129"/>
    <cellStyle name="60% - Accent5 2 102" xfId="50642"/>
    <cellStyle name="60% - Accent5 2 103" xfId="50809"/>
    <cellStyle name="60% - Accent5 2 104" xfId="50795"/>
    <cellStyle name="60% - Accent5 2 105" xfId="50715"/>
    <cellStyle name="60% - Accent5 2 106" xfId="50765"/>
    <cellStyle name="60% - Accent5 2 107" xfId="50069"/>
    <cellStyle name="60% - Accent5 2 108" xfId="49226"/>
    <cellStyle name="60% - Accent5 2 109" xfId="48988"/>
    <cellStyle name="60% - Accent5 2 11" xfId="44433"/>
    <cellStyle name="60% - Accent5 2 110" xfId="49149"/>
    <cellStyle name="60% - Accent5 2 111" xfId="51022"/>
    <cellStyle name="60% - Accent5 2 112" xfId="51187"/>
    <cellStyle name="60% - Accent5 2 113" xfId="51173"/>
    <cellStyle name="60% - Accent5 2 114" xfId="51095"/>
    <cellStyle name="60% - Accent5 2 115" xfId="51143"/>
    <cellStyle name="60% - Accent5 2 116" xfId="49268"/>
    <cellStyle name="60% - Accent5 2 117" xfId="49076"/>
    <cellStyle name="60% - Accent5 2 118" xfId="50041"/>
    <cellStyle name="60% - Accent5 2 119" xfId="50082"/>
    <cellStyle name="60% - Accent5 2 12" xfId="45340"/>
    <cellStyle name="60% - Accent5 2 120" xfId="51394"/>
    <cellStyle name="60% - Accent5 2 121" xfId="51558"/>
    <cellStyle name="60% - Accent5 2 122" xfId="51544"/>
    <cellStyle name="60% - Accent5 2 123" xfId="51466"/>
    <cellStyle name="60% - Accent5 2 124" xfId="51514"/>
    <cellStyle name="60% - Accent5 2 125" xfId="49480"/>
    <cellStyle name="60% - Accent5 2 126" xfId="50130"/>
    <cellStyle name="60% - Accent5 2 127" xfId="49470"/>
    <cellStyle name="60% - Accent5 2 128" xfId="49494"/>
    <cellStyle name="60% - Accent5 2 129" xfId="51751"/>
    <cellStyle name="60% - Accent5 2 13" xfId="45319"/>
    <cellStyle name="60% - Accent5 2 130" xfId="51915"/>
    <cellStyle name="60% - Accent5 2 131" xfId="51901"/>
    <cellStyle name="60% - Accent5 2 132" xfId="51823"/>
    <cellStyle name="60% - Accent5 2 133" xfId="51871"/>
    <cellStyle name="60% - Accent5 2 134" xfId="49152"/>
    <cellStyle name="60% - Accent5 2 135" xfId="48934"/>
    <cellStyle name="60% - Accent5 2 136" xfId="49439"/>
    <cellStyle name="60% - Accent5 2 137" xfId="50907"/>
    <cellStyle name="60% - Accent5 2 138" xfId="52106"/>
    <cellStyle name="60% - Accent5 2 139" xfId="52270"/>
    <cellStyle name="60% - Accent5 2 14" xfId="45162"/>
    <cellStyle name="60% - Accent5 2 140" xfId="52256"/>
    <cellStyle name="60% - Accent5 2 141" xfId="52178"/>
    <cellStyle name="60% - Accent5 2 142" xfId="52226"/>
    <cellStyle name="60% - Accent5 2 143" xfId="48516"/>
    <cellStyle name="60% - Accent5 2 144" xfId="49503"/>
    <cellStyle name="60% - Accent5 2 145" xfId="48648"/>
    <cellStyle name="60% - Accent5 2 146" xfId="48493"/>
    <cellStyle name="60% - Accent5 2 147" xfId="48451"/>
    <cellStyle name="60% - Accent5 2 148" xfId="52992"/>
    <cellStyle name="60% - Accent5 2 149" xfId="52976"/>
    <cellStyle name="60% - Accent5 2 15" xfId="45279"/>
    <cellStyle name="60% - Accent5 2 150" xfId="52884"/>
    <cellStyle name="60% - Accent5 2 151" xfId="52943"/>
    <cellStyle name="60% - Accent5 2 152" xfId="53180"/>
    <cellStyle name="60% - Accent5 2 153" xfId="53346"/>
    <cellStyle name="60% - Accent5 2 154" xfId="53332"/>
    <cellStyle name="60% - Accent5 2 155" xfId="53252"/>
    <cellStyle name="60% - Accent5 2 156" xfId="53302"/>
    <cellStyle name="60% - Accent5 2 157" xfId="53567"/>
    <cellStyle name="60% - Accent5 2 158" xfId="53549"/>
    <cellStyle name="60% - Accent5 2 159" xfId="53432"/>
    <cellStyle name="60% - Accent5 2 16" xfId="45595"/>
    <cellStyle name="60% - Accent5 2 160" xfId="53512"/>
    <cellStyle name="60% - Accent5 2 161" xfId="53818"/>
    <cellStyle name="60% - Accent5 2 162" xfId="53982"/>
    <cellStyle name="60% - Accent5 2 163" xfId="53968"/>
    <cellStyle name="60% - Accent5 2 164" xfId="53890"/>
    <cellStyle name="60% - Accent5 2 165" xfId="53938"/>
    <cellStyle name="60% - Accent5 2 166" xfId="52554"/>
    <cellStyle name="60% - Accent5 2 167" xfId="53523"/>
    <cellStyle name="60% - Accent5 2 168" xfId="52694"/>
    <cellStyle name="60% - Accent5 2 169" xfId="52714"/>
    <cellStyle name="60% - Accent5 2 17" xfId="45762"/>
    <cellStyle name="60% - Accent5 2 170" xfId="54204"/>
    <cellStyle name="60% - Accent5 2 171" xfId="54371"/>
    <cellStyle name="60% - Accent5 2 172" xfId="54357"/>
    <cellStyle name="60% - Accent5 2 173" xfId="54277"/>
    <cellStyle name="60% - Accent5 2 174" xfId="54327"/>
    <cellStyle name="60% - Accent5 2 175" xfId="53631"/>
    <cellStyle name="60% - Accent5 2 176" xfId="52811"/>
    <cellStyle name="60% - Accent5 2 177" xfId="52572"/>
    <cellStyle name="60% - Accent5 2 178" xfId="52734"/>
    <cellStyle name="60% - Accent5 2 179" xfId="54584"/>
    <cellStyle name="60% - Accent5 2 18" xfId="45748"/>
    <cellStyle name="60% - Accent5 2 180" xfId="54749"/>
    <cellStyle name="60% - Accent5 2 181" xfId="54735"/>
    <cellStyle name="60% - Accent5 2 182" xfId="54657"/>
    <cellStyle name="60% - Accent5 2 183" xfId="54705"/>
    <cellStyle name="60% - Accent5 2 184" xfId="52853"/>
    <cellStyle name="60% - Accent5 2 185" xfId="52660"/>
    <cellStyle name="60% - Accent5 2 186" xfId="53603"/>
    <cellStyle name="60% - Accent5 2 187" xfId="53644"/>
    <cellStyle name="60% - Accent5 2 188" xfId="54956"/>
    <cellStyle name="60% - Accent5 2 189" xfId="55120"/>
    <cellStyle name="60% - Accent5 2 19" xfId="45667"/>
    <cellStyle name="60% - Accent5 2 190" xfId="55106"/>
    <cellStyle name="60% - Accent5 2 191" xfId="55028"/>
    <cellStyle name="60% - Accent5 2 192" xfId="55076"/>
    <cellStyle name="60% - Accent5 2 193" xfId="53053"/>
    <cellStyle name="60% - Accent5 2 194" xfId="53692"/>
    <cellStyle name="60% - Accent5 2 195" xfId="53043"/>
    <cellStyle name="60% - Accent5 2 196" xfId="53067"/>
    <cellStyle name="60% - Accent5 2 197" xfId="55313"/>
    <cellStyle name="60% - Accent5 2 198" xfId="55477"/>
    <cellStyle name="60% - Accent5 2 199" xfId="55463"/>
    <cellStyle name="60% - Accent5 2 2" xfId="2196"/>
    <cellStyle name="60% - Accent5 2 2 10" xfId="45285"/>
    <cellStyle name="60% - Accent5 2 2 100" xfId="50690"/>
    <cellStyle name="60% - Accent5 2 2 101" xfId="50771"/>
    <cellStyle name="60% - Accent5 2 2 102" xfId="50754"/>
    <cellStyle name="60% - Accent5 2 2 103" xfId="50737"/>
    <cellStyle name="60% - Accent5 2 2 104" xfId="50798"/>
    <cellStyle name="60% - Accent5 2 2 105" xfId="49055"/>
    <cellStyle name="60% - Accent5 2 2 106" xfId="49172"/>
    <cellStyle name="60% - Accent5 2 2 107" xfId="49069"/>
    <cellStyle name="60% - Accent5 2 2 108" xfId="50062"/>
    <cellStyle name="60% - Accent5 2 2 109" xfId="51070"/>
    <cellStyle name="60% - Accent5 2 2 11" xfId="45260"/>
    <cellStyle name="60% - Accent5 2 2 110" xfId="51149"/>
    <cellStyle name="60% - Accent5 2 2 111" xfId="51133"/>
    <cellStyle name="60% - Accent5 2 2 112" xfId="51117"/>
    <cellStyle name="60% - Accent5 2 2 113" xfId="51176"/>
    <cellStyle name="60% - Accent5 2 2 114" xfId="50114"/>
    <cellStyle name="60% - Accent5 2 2 115" xfId="50032"/>
    <cellStyle name="60% - Accent5 2 2 116" xfId="49023"/>
    <cellStyle name="60% - Accent5 2 2 117" xfId="49441"/>
    <cellStyle name="60% - Accent5 2 2 118" xfId="51442"/>
    <cellStyle name="60% - Accent5 2 2 119" xfId="51520"/>
    <cellStyle name="60% - Accent5 2 2 12" xfId="45197"/>
    <cellStyle name="60% - Accent5 2 2 120" xfId="51504"/>
    <cellStyle name="60% - Accent5 2 2 121" xfId="51488"/>
    <cellStyle name="60% - Accent5 2 2 122" xfId="51547"/>
    <cellStyle name="60% - Accent5 2 2 123" xfId="49162"/>
    <cellStyle name="60% - Accent5 2 2 124" xfId="49978"/>
    <cellStyle name="60% - Accent5 2 2 125" xfId="50072"/>
    <cellStyle name="60% - Accent5 2 2 126" xfId="50086"/>
    <cellStyle name="60% - Accent5 2 2 127" xfId="51799"/>
    <cellStyle name="60% - Accent5 2 2 128" xfId="51877"/>
    <cellStyle name="60% - Accent5 2 2 129" xfId="51861"/>
    <cellStyle name="60% - Accent5 2 2 13" xfId="45325"/>
    <cellStyle name="60% - Accent5 2 2 130" xfId="51845"/>
    <cellStyle name="60% - Accent5 2 2 131" xfId="51904"/>
    <cellStyle name="60% - Accent5 2 2 132" xfId="49224"/>
    <cellStyle name="60% - Accent5 2 2 133" xfId="49034"/>
    <cellStyle name="60% - Accent5 2 2 134" xfId="50514"/>
    <cellStyle name="60% - Accent5 2 2 135" xfId="49110"/>
    <cellStyle name="60% - Accent5 2 2 136" xfId="52154"/>
    <cellStyle name="60% - Accent5 2 2 137" xfId="52232"/>
    <cellStyle name="60% - Accent5 2 2 138" xfId="52216"/>
    <cellStyle name="60% - Accent5 2 2 139" xfId="52200"/>
    <cellStyle name="60% - Accent5 2 2 14" xfId="45642"/>
    <cellStyle name="60% - Accent5 2 2 140" xfId="52259"/>
    <cellStyle name="60% - Accent5 2 2 141" xfId="49557"/>
    <cellStyle name="60% - Accent5 2 2 142" xfId="48447"/>
    <cellStyle name="60% - Accent5 2 2 143" xfId="48408"/>
    <cellStyle name="60% - Accent5 2 2 144" xfId="48527"/>
    <cellStyle name="60% - Accent5 2 2 145" xfId="49293"/>
    <cellStyle name="60% - Accent5 2 2 146" xfId="52949"/>
    <cellStyle name="60% - Accent5 2 2 147" xfId="52932"/>
    <cellStyle name="60% - Accent5 2 2 148" xfId="52907"/>
    <cellStyle name="60% - Accent5 2 2 149" xfId="52981"/>
    <cellStyle name="60% - Accent5 2 2 15" xfId="45724"/>
    <cellStyle name="60% - Accent5 2 2 150" xfId="53228"/>
    <cellStyle name="60% - Accent5 2 2 151" xfId="53308"/>
    <cellStyle name="60% - Accent5 2 2 152" xfId="53292"/>
    <cellStyle name="60% - Accent5 2 2 153" xfId="53274"/>
    <cellStyle name="60% - Accent5 2 2 154" xfId="53335"/>
    <cellStyle name="60% - Accent5 2 2 155" xfId="53519"/>
    <cellStyle name="60% - Accent5 2 2 156" xfId="53500"/>
    <cellStyle name="60% - Accent5 2 2 157" xfId="53459"/>
    <cellStyle name="60% - Accent5 2 2 158" xfId="53554"/>
    <cellStyle name="60% - Accent5 2 2 159" xfId="53866"/>
    <cellStyle name="60% - Accent5 2 2 16" xfId="45707"/>
    <cellStyle name="60% - Accent5 2 2 160" xfId="53944"/>
    <cellStyle name="60% - Accent5 2 2 161" xfId="53928"/>
    <cellStyle name="60% - Accent5 2 2 162" xfId="53912"/>
    <cellStyle name="60% - Accent5 2 2 163" xfId="53971"/>
    <cellStyle name="60% - Accent5 2 2 164" xfId="52624"/>
    <cellStyle name="60% - Accent5 2 2 165" xfId="53061"/>
    <cellStyle name="60% - Accent5 2 2 166" xfId="54001"/>
    <cellStyle name="60% - Accent5 2 2 167" xfId="52616"/>
    <cellStyle name="60% - Accent5 2 2 168" xfId="54252"/>
    <cellStyle name="60% - Accent5 2 2 169" xfId="54333"/>
    <cellStyle name="60% - Accent5 2 2 17" xfId="45689"/>
    <cellStyle name="60% - Accent5 2 2 170" xfId="54316"/>
    <cellStyle name="60% - Accent5 2 2 171" xfId="54299"/>
    <cellStyle name="60% - Accent5 2 2 172" xfId="54360"/>
    <cellStyle name="60% - Accent5 2 2 173" xfId="52639"/>
    <cellStyle name="60% - Accent5 2 2 174" xfId="52757"/>
    <cellStyle name="60% - Accent5 2 2 175" xfId="52653"/>
    <cellStyle name="60% - Accent5 2 2 176" xfId="53624"/>
    <cellStyle name="60% - Accent5 2 2 177" xfId="54632"/>
    <cellStyle name="60% - Accent5 2 2 178" xfId="54711"/>
    <cellStyle name="60% - Accent5 2 2 179" xfId="54695"/>
    <cellStyle name="60% - Accent5 2 2 18" xfId="45751"/>
    <cellStyle name="60% - Accent5 2 2 180" xfId="54679"/>
    <cellStyle name="60% - Accent5 2 2 181" xfId="54738"/>
    <cellStyle name="60% - Accent5 2 2 182" xfId="53676"/>
    <cellStyle name="60% - Accent5 2 2 183" xfId="53594"/>
    <cellStyle name="60% - Accent5 2 2 184" xfId="52607"/>
    <cellStyle name="60% - Accent5 2 2 185" xfId="53014"/>
    <cellStyle name="60% - Accent5 2 2 186" xfId="55004"/>
    <cellStyle name="60% - Accent5 2 2 187" xfId="55082"/>
    <cellStyle name="60% - Accent5 2 2 188" xfId="55066"/>
    <cellStyle name="60% - Accent5 2 2 189" xfId="55050"/>
    <cellStyle name="60% - Accent5 2 2 19" xfId="45947"/>
    <cellStyle name="60% - Accent5 2 2 190" xfId="55109"/>
    <cellStyle name="60% - Accent5 2 2 191" xfId="52747"/>
    <cellStyle name="60% - Accent5 2 2 192" xfId="53540"/>
    <cellStyle name="60% - Accent5 2 2 193" xfId="53634"/>
    <cellStyle name="60% - Accent5 2 2 194" xfId="53648"/>
    <cellStyle name="60% - Accent5 2 2 195" xfId="55361"/>
    <cellStyle name="60% - Accent5 2 2 196" xfId="55439"/>
    <cellStyle name="60% - Accent5 2 2 197" xfId="55423"/>
    <cellStyle name="60% - Accent5 2 2 198" xfId="55407"/>
    <cellStyle name="60% - Accent5 2 2 199" xfId="55466"/>
    <cellStyle name="60% - Accent5 2 2 2" xfId="2197"/>
    <cellStyle name="60% - Accent5 2 2 2 2" xfId="3988" hidden="1"/>
    <cellStyle name="60% - Accent5 2 2 20" xfId="45928"/>
    <cellStyle name="60% - Accent5 2 2 200" xfId="52809"/>
    <cellStyle name="60% - Accent5 2 2 201" xfId="52618"/>
    <cellStyle name="60% - Accent5 2 2 202" xfId="54076"/>
    <cellStyle name="60% - Accent5 2 2 203" xfId="52695"/>
    <cellStyle name="60% - Accent5 2 2 204" xfId="55716"/>
    <cellStyle name="60% - Accent5 2 2 205" xfId="55794"/>
    <cellStyle name="60% - Accent5 2 2 206" xfId="55778"/>
    <cellStyle name="60% - Accent5 2 2 207" xfId="55762"/>
    <cellStyle name="60% - Accent5 2 2 208" xfId="55821"/>
    <cellStyle name="60% - Accent5 2 2 21" xfId="45887"/>
    <cellStyle name="60% - Accent5 2 2 22" xfId="45982"/>
    <cellStyle name="60% - Accent5 2 2 23" xfId="46294"/>
    <cellStyle name="60% - Accent5 2 2 24" xfId="46372"/>
    <cellStyle name="60% - Accent5 2 2 25" xfId="46356"/>
    <cellStyle name="60% - Accent5 2 2 26" xfId="46340"/>
    <cellStyle name="60% - Accent5 2 2 27" xfId="46399"/>
    <cellStyle name="60% - Accent5 2 2 28" xfId="44870"/>
    <cellStyle name="60% - Accent5 2 2 29" xfId="45411"/>
    <cellStyle name="60% - Accent5 2 2 3" xfId="2198"/>
    <cellStyle name="60% - Accent5 2 2 30" xfId="46429"/>
    <cellStyle name="60% - Accent5 2 2 31" xfId="44862"/>
    <cellStyle name="60% - Accent5 2 2 32" xfId="46680"/>
    <cellStyle name="60% - Accent5 2 2 33" xfId="46761"/>
    <cellStyle name="60% - Accent5 2 2 34" xfId="46744"/>
    <cellStyle name="60% - Accent5 2 2 35" xfId="46727"/>
    <cellStyle name="60% - Accent5 2 2 36" xfId="46788"/>
    <cellStyle name="60% - Accent5 2 2 37" xfId="44885"/>
    <cellStyle name="60% - Accent5 2 2 38" xfId="45002"/>
    <cellStyle name="60% - Accent5 2 2 39" xfId="44899"/>
    <cellStyle name="60% - Accent5 2 2 4" xfId="11651" hidden="1"/>
    <cellStyle name="60% - Accent5 2 2 4" xfId="44150"/>
    <cellStyle name="60% - Accent5 2 2 40" xfId="46052"/>
    <cellStyle name="60% - Accent5 2 2 41" xfId="47060"/>
    <cellStyle name="60% - Accent5 2 2 42" xfId="47139"/>
    <cellStyle name="60% - Accent5 2 2 43" xfId="47123"/>
    <cellStyle name="60% - Accent5 2 2 44" xfId="47107"/>
    <cellStyle name="60% - Accent5 2 2 45" xfId="47166"/>
    <cellStyle name="60% - Accent5 2 2 46" xfId="46104"/>
    <cellStyle name="60% - Accent5 2 2 47" xfId="46022"/>
    <cellStyle name="60% - Accent5 2 2 48" xfId="44853"/>
    <cellStyle name="60% - Accent5 2 2 49" xfId="45364"/>
    <cellStyle name="60% - Accent5 2 2 5" xfId="25235"/>
    <cellStyle name="60% - Accent5 2 2 50" xfId="47432"/>
    <cellStyle name="60% - Accent5 2 2 51" xfId="47510"/>
    <cellStyle name="60% - Accent5 2 2 52" xfId="47494"/>
    <cellStyle name="60% - Accent5 2 2 53" xfId="47478"/>
    <cellStyle name="60% - Accent5 2 2 54" xfId="47537"/>
    <cellStyle name="60% - Accent5 2 2 55" xfId="44992"/>
    <cellStyle name="60% - Accent5 2 2 56" xfId="45968"/>
    <cellStyle name="60% - Accent5 2 2 57" xfId="46062"/>
    <cellStyle name="60% - Accent5 2 2 58" xfId="46076"/>
    <cellStyle name="60% - Accent5 2 2 59" xfId="47789"/>
    <cellStyle name="60% - Accent5 2 2 6" xfId="44443"/>
    <cellStyle name="60% - Accent5 2 2 60" xfId="47867"/>
    <cellStyle name="60% - Accent5 2 2 61" xfId="47851"/>
    <cellStyle name="60% - Accent5 2 2 62" xfId="47835"/>
    <cellStyle name="60% - Accent5 2 2 63" xfId="47894"/>
    <cellStyle name="60% - Accent5 2 2 64" xfId="45054"/>
    <cellStyle name="60% - Accent5 2 2 65" xfId="44864"/>
    <cellStyle name="60% - Accent5 2 2 66" xfId="46504"/>
    <cellStyle name="60% - Accent5 2 2 67" xfId="44940"/>
    <cellStyle name="60% - Accent5 2 2 68" xfId="48144"/>
    <cellStyle name="60% - Accent5 2 2 69" xfId="48222"/>
    <cellStyle name="60% - Accent5 2 2 7" xfId="44415"/>
    <cellStyle name="60% - Accent5 2 2 70" xfId="48206"/>
    <cellStyle name="60% - Accent5 2 2 71" xfId="48190"/>
    <cellStyle name="60% - Accent5 2 2 72" xfId="48249"/>
    <cellStyle name="60% - Accent5 2 2 73" xfId="48512"/>
    <cellStyle name="60% - Accent5 2 2 74" xfId="48677"/>
    <cellStyle name="60% - Accent5 2 2 75" xfId="48649"/>
    <cellStyle name="60% - Accent5 2 2 76" xfId="48596"/>
    <cellStyle name="60% - Accent5 2 2 77" xfId="48715"/>
    <cellStyle name="60% - Accent5 2 2 78" xfId="49375"/>
    <cellStyle name="60% - Accent5 2 2 79" xfId="49358"/>
    <cellStyle name="60% - Accent5 2 2 8" xfId="44371"/>
    <cellStyle name="60% - Accent5 2 2 80" xfId="49330"/>
    <cellStyle name="60% - Accent5 2 2 81" xfId="49407"/>
    <cellStyle name="60% - Accent5 2 2 82" xfId="49665"/>
    <cellStyle name="60% - Accent5 2 2 83" xfId="49745"/>
    <cellStyle name="60% - Accent5 2 2 84" xfId="49729"/>
    <cellStyle name="60% - Accent5 2 2 85" xfId="49711"/>
    <cellStyle name="60% - Accent5 2 2 86" xfId="49772"/>
    <cellStyle name="60% - Accent5 2 2 87" xfId="49957"/>
    <cellStyle name="60% - Accent5 2 2 88" xfId="49938"/>
    <cellStyle name="60% - Accent5 2 2 89" xfId="49897"/>
    <cellStyle name="60% - Accent5 2 2 9" xfId="44488"/>
    <cellStyle name="60% - Accent5 2 2 90" xfId="49992"/>
    <cellStyle name="60% - Accent5 2 2 91" xfId="50304"/>
    <cellStyle name="60% - Accent5 2 2 92" xfId="50382"/>
    <cellStyle name="60% - Accent5 2 2 93" xfId="50366"/>
    <cellStyle name="60% - Accent5 2 2 94" xfId="50350"/>
    <cellStyle name="60% - Accent5 2 2 95" xfId="50409"/>
    <cellStyle name="60% - Accent5 2 2 96" xfId="49040"/>
    <cellStyle name="60% - Accent5 2 2 97" xfId="49488"/>
    <cellStyle name="60% - Accent5 2 2 98" xfId="50439"/>
    <cellStyle name="60% - Accent5 2 2 99" xfId="49032"/>
    <cellStyle name="60% - Accent5 2 2_Balance sheet - Parent" xfId="38654"/>
    <cellStyle name="60% - Accent5 2 20" xfId="45718"/>
    <cellStyle name="60% - Accent5 2 200" xfId="55385"/>
    <cellStyle name="60% - Accent5 2 201" xfId="55433"/>
    <cellStyle name="60% - Accent5 2 202" xfId="52737"/>
    <cellStyle name="60% - Accent5 2 203" xfId="52518"/>
    <cellStyle name="60% - Accent5 2 204" xfId="53012"/>
    <cellStyle name="60% - Accent5 2 205" xfId="54469"/>
    <cellStyle name="60% - Accent5 2 206" xfId="55668"/>
    <cellStyle name="60% - Accent5 2 207" xfId="55832"/>
    <cellStyle name="60% - Accent5 2 208" xfId="55818"/>
    <cellStyle name="60% - Accent5 2 209" xfId="55740"/>
    <cellStyle name="60% - Accent5 2 21" xfId="45995"/>
    <cellStyle name="60% - Accent5 2 210" xfId="55788"/>
    <cellStyle name="60% - Accent5 2 22" xfId="45977"/>
    <cellStyle name="60% - Accent5 2 23" xfId="45860"/>
    <cellStyle name="60% - Accent5 2 24" xfId="45940"/>
    <cellStyle name="60% - Accent5 2 25" xfId="46246"/>
    <cellStyle name="60% - Accent5 2 26" xfId="46410"/>
    <cellStyle name="60% - Accent5 2 27" xfId="46396"/>
    <cellStyle name="60% - Accent5 2 28" xfId="46318"/>
    <cellStyle name="60% - Accent5 2 29" xfId="46366"/>
    <cellStyle name="60% - Accent5 2 3" xfId="2199"/>
    <cellStyle name="60% - Accent5 2 30" xfId="44800"/>
    <cellStyle name="60% - Accent5 2 31" xfId="45951"/>
    <cellStyle name="60% - Accent5 2 32" xfId="44939"/>
    <cellStyle name="60% - Accent5 2 33" xfId="44959"/>
    <cellStyle name="60% - Accent5 2 34" xfId="46632"/>
    <cellStyle name="60% - Accent5 2 35" xfId="46799"/>
    <cellStyle name="60% - Accent5 2 36" xfId="46785"/>
    <cellStyle name="60% - Accent5 2 37" xfId="46705"/>
    <cellStyle name="60% - Accent5 2 38" xfId="46755"/>
    <cellStyle name="60% - Accent5 2 39" xfId="46059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6"/>
    <cellStyle name="60% - Accent5 2 41" xfId="44818"/>
    <cellStyle name="60% - Accent5 2 42" xfId="44979"/>
    <cellStyle name="60% - Accent5 2 43" xfId="47012"/>
    <cellStyle name="60% - Accent5 2 44" xfId="47177"/>
    <cellStyle name="60% - Accent5 2 45" xfId="47163"/>
    <cellStyle name="60% - Accent5 2 46" xfId="47085"/>
    <cellStyle name="60% - Accent5 2 47" xfId="47133"/>
    <cellStyle name="60% - Accent5 2 48" xfId="45098"/>
    <cellStyle name="60% - Accent5 2 49" xfId="44906"/>
    <cellStyle name="60% - Accent5 2 5" xfId="11650"/>
    <cellStyle name="60% - Accent5 2 5 2" xfId="4709"/>
    <cellStyle name="60% - Accent5 2 50" xfId="46031"/>
    <cellStyle name="60% - Accent5 2 51" xfId="46072"/>
    <cellStyle name="60% - Accent5 2 52" xfId="47384"/>
    <cellStyle name="60% - Accent5 2 53" xfId="47548"/>
    <cellStyle name="60% - Accent5 2 54" xfId="47534"/>
    <cellStyle name="60% - Accent5 2 55" xfId="47456"/>
    <cellStyle name="60% - Accent5 2 56" xfId="47504"/>
    <cellStyle name="60% - Accent5 2 57" xfId="45403"/>
    <cellStyle name="60% - Accent5 2 58" xfId="46120"/>
    <cellStyle name="60% - Accent5 2 59" xfId="45393"/>
    <cellStyle name="60% - Accent5 2 6" xfId="25234"/>
    <cellStyle name="60% - Accent5 2 60" xfId="45417"/>
    <cellStyle name="60% - Accent5 2 61" xfId="47741"/>
    <cellStyle name="60% - Accent5 2 62" xfId="47905"/>
    <cellStyle name="60% - Accent5 2 63" xfId="47891"/>
    <cellStyle name="60% - Accent5 2 64" xfId="47813"/>
    <cellStyle name="60% - Accent5 2 65" xfId="47861"/>
    <cellStyle name="60% - Accent5 2 66" xfId="44982"/>
    <cellStyle name="60% - Accent5 2 67" xfId="44764"/>
    <cellStyle name="60% - Accent5 2 68" xfId="45362"/>
    <cellStyle name="60% - Accent5 2 69" xfId="46897"/>
    <cellStyle name="60% - Accent5 2 7" xfId="43841"/>
    <cellStyle name="60% - Accent5 2 70" xfId="48096"/>
    <cellStyle name="60% - Accent5 2 71" xfId="48260"/>
    <cellStyle name="60% - Accent5 2 72" xfId="48246"/>
    <cellStyle name="60% - Accent5 2 73" xfId="48168"/>
    <cellStyle name="60% - Accent5 2 74" xfId="48216"/>
    <cellStyle name="60% - Accent5 2 75" xfId="48356"/>
    <cellStyle name="60% - Accent5 2 76" xfId="48730"/>
    <cellStyle name="60% - Accent5 2 77" xfId="48710"/>
    <cellStyle name="60% - Accent5 2 78" xfId="48561"/>
    <cellStyle name="60% - Accent5 2 79" xfId="48668"/>
    <cellStyle name="60% - Accent5 2 8" xfId="44503"/>
    <cellStyle name="60% - Accent5 2 80" xfId="49419"/>
    <cellStyle name="60% - Accent5 2 81" xfId="49402"/>
    <cellStyle name="60% - Accent5 2 82" xfId="49305"/>
    <cellStyle name="60% - Accent5 2 83" xfId="49369"/>
    <cellStyle name="60% - Accent5 2 84" xfId="49617"/>
    <cellStyle name="60% - Accent5 2 85" xfId="49783"/>
    <cellStyle name="60% - Accent5 2 86" xfId="49769"/>
    <cellStyle name="60% - Accent5 2 87" xfId="49689"/>
    <cellStyle name="60% - Accent5 2 88" xfId="49739"/>
    <cellStyle name="60% - Accent5 2 89" xfId="50005"/>
    <cellStyle name="60% - Accent5 2 9" xfId="44481"/>
    <cellStyle name="60% - Accent5 2 90" xfId="49987"/>
    <cellStyle name="60% - Accent5 2 91" xfId="49870"/>
    <cellStyle name="60% - Accent5 2 92" xfId="49950"/>
    <cellStyle name="60% - Accent5 2 93" xfId="50256"/>
    <cellStyle name="60% - Accent5 2 94" xfId="50420"/>
    <cellStyle name="60% - Accent5 2 95" xfId="50406"/>
    <cellStyle name="60% - Accent5 2 96" xfId="50328"/>
    <cellStyle name="60% - Accent5 2 97" xfId="50376"/>
    <cellStyle name="60% - Accent5 2 98" xfId="48970"/>
    <cellStyle name="60% - Accent5 2 99" xfId="49961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6"/>
    <cellStyle name="60% - Accent5 6" xfId="25233"/>
    <cellStyle name="60% - Accent5 6 2" xfId="45256"/>
    <cellStyle name="60% - Accent5 7" xfId="45441"/>
    <cellStyle name="60% - Accent5 8" xfId="45789"/>
    <cellStyle name="60% - Accent6" xfId="43302" builtinId="52" customBuiltin="1"/>
    <cellStyle name="60% - Accent6 10" xfId="55957"/>
    <cellStyle name="60% - Accent6 11" xfId="44603"/>
    <cellStyle name="60% - Accent6 2" xfId="2206"/>
    <cellStyle name="60% - Accent6 2 10" xfId="44372"/>
    <cellStyle name="60% - Accent6 2 100" xfId="50129"/>
    <cellStyle name="60% - Accent6 2 101" xfId="48964"/>
    <cellStyle name="60% - Accent6 2 102" xfId="49024"/>
    <cellStyle name="60% - Accent6 2 103" xfId="50643"/>
    <cellStyle name="60% - Accent6 2 104" xfId="50807"/>
    <cellStyle name="60% - Accent6 2 105" xfId="50738"/>
    <cellStyle name="60% - Accent6 2 106" xfId="50818"/>
    <cellStyle name="60% - Accent6 2 107" xfId="50800"/>
    <cellStyle name="60% - Accent6 2 108" xfId="49117"/>
    <cellStyle name="60% - Accent6 2 109" xfId="49467"/>
    <cellStyle name="60% - Accent6 2 11" xfId="44514"/>
    <cellStyle name="60% - Accent6 2 110" xfId="50074"/>
    <cellStyle name="60% - Accent6 2 111" xfId="50063"/>
    <cellStyle name="60% - Accent6 2 112" xfId="51023"/>
    <cellStyle name="60% - Accent6 2 113" xfId="51185"/>
    <cellStyle name="60% - Accent6 2 114" xfId="51118"/>
    <cellStyle name="60% - Accent6 2 115" xfId="51196"/>
    <cellStyle name="60% - Accent6 2 116" xfId="51178"/>
    <cellStyle name="60% - Accent6 2 117" xfId="50517"/>
    <cellStyle name="60% - Accent6 2 118" xfId="50597"/>
    <cellStyle name="60% - Accent6 2 119" xfId="49450"/>
    <cellStyle name="60% - Accent6 2 12" xfId="44494"/>
    <cellStyle name="60% - Accent6 2 120" xfId="50088"/>
    <cellStyle name="60% - Accent6 2 121" xfId="51395"/>
    <cellStyle name="60% - Accent6 2 122" xfId="51556"/>
    <cellStyle name="60% - Accent6 2 123" xfId="51489"/>
    <cellStyle name="60% - Accent6 2 124" xfId="51567"/>
    <cellStyle name="60% - Accent6 2 125" xfId="51549"/>
    <cellStyle name="60% - Accent6 2 126" xfId="50979"/>
    <cellStyle name="60% - Accent6 2 127" xfId="50113"/>
    <cellStyle name="60% - Accent6 2 128" xfId="49166"/>
    <cellStyle name="60% - Accent6 2 129" xfId="49066"/>
    <cellStyle name="60% - Accent6 2 13" xfId="45338"/>
    <cellStyle name="60% - Accent6 2 130" xfId="51752"/>
    <cellStyle name="60% - Accent6 2 131" xfId="51913"/>
    <cellStyle name="60% - Accent6 2 132" xfId="51846"/>
    <cellStyle name="60% - Accent6 2 133" xfId="51924"/>
    <cellStyle name="60% - Accent6 2 134" xfId="51906"/>
    <cellStyle name="60% - Accent6 2 135" xfId="50519"/>
    <cellStyle name="60% - Accent6 2 136" xfId="50109"/>
    <cellStyle name="60% - Accent6 2 137" xfId="50137"/>
    <cellStyle name="60% - Accent6 2 138" xfId="48925"/>
    <cellStyle name="60% - Accent6 2 139" xfId="52107"/>
    <cellStyle name="60% - Accent6 2 14" xfId="45198"/>
    <cellStyle name="60% - Accent6 2 140" xfId="52268"/>
    <cellStyle name="60% - Accent6 2 141" xfId="52201"/>
    <cellStyle name="60% - Accent6 2 142" xfId="52279"/>
    <cellStyle name="60% - Accent6 2 143" xfId="52261"/>
    <cellStyle name="60% - Accent6 2 144" xfId="48392"/>
    <cellStyle name="60% - Accent6 2 145" xfId="49553"/>
    <cellStyle name="60% - Accent6 2 146" xfId="48381"/>
    <cellStyle name="60% - Accent6 2 147" xfId="49502"/>
    <cellStyle name="60% - Accent6 2 148" xfId="48426"/>
    <cellStyle name="60% - Accent6 2 149" xfId="52990"/>
    <cellStyle name="60% - Accent6 2 15" xfId="45352"/>
    <cellStyle name="60% - Accent6 2 150" xfId="52908"/>
    <cellStyle name="60% - Accent6 2 151" xfId="53003"/>
    <cellStyle name="60% - Accent6 2 152" xfId="52983"/>
    <cellStyle name="60% - Accent6 2 153" xfId="53181"/>
    <cellStyle name="60% - Accent6 2 154" xfId="53344"/>
    <cellStyle name="60% - Accent6 2 155" xfId="53275"/>
    <cellStyle name="60% - Accent6 2 156" xfId="53355"/>
    <cellStyle name="60% - Accent6 2 157" xfId="53337"/>
    <cellStyle name="60% - Accent6 2 158" xfId="53565"/>
    <cellStyle name="60% - Accent6 2 159" xfId="53460"/>
    <cellStyle name="60% - Accent6 2 16" xfId="45331"/>
    <cellStyle name="60% - Accent6 2 160" xfId="53581"/>
    <cellStyle name="60% - Accent6 2 161" xfId="53558"/>
    <cellStyle name="60% - Accent6 2 162" xfId="53819"/>
    <cellStyle name="60% - Accent6 2 163" xfId="53980"/>
    <cellStyle name="60% - Accent6 2 164" xfId="53913"/>
    <cellStyle name="60% - Accent6 2 165" xfId="53991"/>
    <cellStyle name="60% - Accent6 2 166" xfId="53973"/>
    <cellStyle name="60% - Accent6 2 167" xfId="52851"/>
    <cellStyle name="60% - Accent6 2 168" xfId="53691"/>
    <cellStyle name="60% - Accent6 2 169" xfId="52548"/>
    <cellStyle name="60% - Accent6 2 17" xfId="45596"/>
    <cellStyle name="60% - Accent6 2 170" xfId="52608"/>
    <cellStyle name="60% - Accent6 2 171" xfId="54205"/>
    <cellStyle name="60% - Accent6 2 172" xfId="54369"/>
    <cellStyle name="60% - Accent6 2 173" xfId="54300"/>
    <cellStyle name="60% - Accent6 2 174" xfId="54380"/>
    <cellStyle name="60% - Accent6 2 175" xfId="54362"/>
    <cellStyle name="60% - Accent6 2 176" xfId="52702"/>
    <cellStyle name="60% - Accent6 2 177" xfId="53040"/>
    <cellStyle name="60% - Accent6 2 178" xfId="53636"/>
    <cellStyle name="60% - Accent6 2 179" xfId="53625"/>
    <cellStyle name="60% - Accent6 2 18" xfId="45760"/>
    <cellStyle name="60% - Accent6 2 180" xfId="54585"/>
    <cellStyle name="60% - Accent6 2 181" xfId="54747"/>
    <cellStyle name="60% - Accent6 2 182" xfId="54680"/>
    <cellStyle name="60% - Accent6 2 183" xfId="54758"/>
    <cellStyle name="60% - Accent6 2 184" xfId="54740"/>
    <cellStyle name="60% - Accent6 2 185" xfId="54079"/>
    <cellStyle name="60% - Accent6 2 186" xfId="54159"/>
    <cellStyle name="60% - Accent6 2 187" xfId="53023"/>
    <cellStyle name="60% - Accent6 2 188" xfId="53650"/>
    <cellStyle name="60% - Accent6 2 189" xfId="54957"/>
    <cellStyle name="60% - Accent6 2 19" xfId="45690"/>
    <cellStyle name="60% - Accent6 2 190" xfId="55118"/>
    <cellStyle name="60% - Accent6 2 191" xfId="55051"/>
    <cellStyle name="60% - Accent6 2 192" xfId="55129"/>
    <cellStyle name="60% - Accent6 2 193" xfId="55111"/>
    <cellStyle name="60% - Accent6 2 194" xfId="54541"/>
    <cellStyle name="60% - Accent6 2 195" xfId="53675"/>
    <cellStyle name="60% - Accent6 2 196" xfId="52751"/>
    <cellStyle name="60% - Accent6 2 197" xfId="52650"/>
    <cellStyle name="60% - Accent6 2 198" xfId="55314"/>
    <cellStyle name="60% - Accent6 2 199" xfId="55475"/>
    <cellStyle name="60% - Accent6 2 2" xfId="2207"/>
    <cellStyle name="60% - Accent6 2 2 10" xfId="45159"/>
    <cellStyle name="60% - Accent6 2 2 100" xfId="50691"/>
    <cellStyle name="60% - Accent6 2 2 101" xfId="50714"/>
    <cellStyle name="60% - Accent6 2 2 102" xfId="50723"/>
    <cellStyle name="60% - Accent6 2 2 103" xfId="50808"/>
    <cellStyle name="60% - Accent6 2 2 104" xfId="50796"/>
    <cellStyle name="60% - Accent6 2 2 105" xfId="49271"/>
    <cellStyle name="60% - Accent6 2 2 106" xfId="48984"/>
    <cellStyle name="60% - Accent6 2 2 107" xfId="50068"/>
    <cellStyle name="60% - Accent6 2 2 108" xfId="50060"/>
    <cellStyle name="60% - Accent6 2 2 109" xfId="51071"/>
    <cellStyle name="60% - Accent6 2 2 11" xfId="45170"/>
    <cellStyle name="60% - Accent6 2 2 110" xfId="51094"/>
    <cellStyle name="60% - Accent6 2 2 111" xfId="51103"/>
    <cellStyle name="60% - Accent6 2 2 112" xfId="51186"/>
    <cellStyle name="60% - Accent6 2 2 113" xfId="51174"/>
    <cellStyle name="60% - Accent6 2 2 114" xfId="49489"/>
    <cellStyle name="60% - Accent6 2 2 115" xfId="49178"/>
    <cellStyle name="60% - Accent6 2 2 116" xfId="49248"/>
    <cellStyle name="60% - Accent6 2 2 117" xfId="50047"/>
    <cellStyle name="60% - Accent6 2 2 118" xfId="51443"/>
    <cellStyle name="60% - Accent6 2 2 119" xfId="51465"/>
    <cellStyle name="60% - Accent6 2 2 12" xfId="45339"/>
    <cellStyle name="60% - Accent6 2 2 120" xfId="51474"/>
    <cellStyle name="60% - Accent6 2 2 121" xfId="51557"/>
    <cellStyle name="60% - Accent6 2 2 122" xfId="51545"/>
    <cellStyle name="60% - Accent6 2 2 123" xfId="48980"/>
    <cellStyle name="60% - Accent6 2 2 124" xfId="50521"/>
    <cellStyle name="60% - Accent6 2 2 125" xfId="49092"/>
    <cellStyle name="60% - Accent6 2 2 126" xfId="50520"/>
    <cellStyle name="60% - Accent6 2 2 127" xfId="51800"/>
    <cellStyle name="60% - Accent6 2 2 128" xfId="51822"/>
    <cellStyle name="60% - Accent6 2 2 129" xfId="51831"/>
    <cellStyle name="60% - Accent6 2 2 13" xfId="45320"/>
    <cellStyle name="60% - Accent6 2 2 130" xfId="51914"/>
    <cellStyle name="60% - Accent6 2 2 131" xfId="51902"/>
    <cellStyle name="60% - Accent6 2 2 132" xfId="50043"/>
    <cellStyle name="60% - Accent6 2 2 133" xfId="49260"/>
    <cellStyle name="60% - Accent6 2 2 134" xfId="49500"/>
    <cellStyle name="60% - Accent6 2 2 135" xfId="50959"/>
    <cellStyle name="60% - Accent6 2 2 136" xfId="52155"/>
    <cellStyle name="60% - Accent6 2 2 137" xfId="52177"/>
    <cellStyle name="60% - Accent6 2 2 138" xfId="52186"/>
    <cellStyle name="60% - Accent6 2 2 139" xfId="52269"/>
    <cellStyle name="60% - Accent6 2 2 14" xfId="45643"/>
    <cellStyle name="60% - Accent6 2 2 140" xfId="52257"/>
    <cellStyle name="60% - Accent6 2 2 141" xfId="49505"/>
    <cellStyle name="60% - Accent6 2 2 142" xfId="48496"/>
    <cellStyle name="60% - Accent6 2 2 143" xfId="48540"/>
    <cellStyle name="60% - Accent6 2 2 144" xfId="49324"/>
    <cellStyle name="60% - Accent6 2 2 145" xfId="48549"/>
    <cellStyle name="60% - Accent6 2 2 146" xfId="52881"/>
    <cellStyle name="60% - Accent6 2 2 147" xfId="52892"/>
    <cellStyle name="60% - Accent6 2 2 148" xfId="52991"/>
    <cellStyle name="60% - Accent6 2 2 149" xfId="52977"/>
    <cellStyle name="60% - Accent6 2 2 15" xfId="45666"/>
    <cellStyle name="60% - Accent6 2 2 150" xfId="53229"/>
    <cellStyle name="60% - Accent6 2 2 151" xfId="53251"/>
    <cellStyle name="60% - Accent6 2 2 152" xfId="53260"/>
    <cellStyle name="60% - Accent6 2 2 153" xfId="53345"/>
    <cellStyle name="60% - Accent6 2 2 154" xfId="53333"/>
    <cellStyle name="60% - Accent6 2 2 155" xfId="52708"/>
    <cellStyle name="60% - Accent6 2 2 156" xfId="53440"/>
    <cellStyle name="60% - Accent6 2 2 157" xfId="53566"/>
    <cellStyle name="60% - Accent6 2 2 158" xfId="53550"/>
    <cellStyle name="60% - Accent6 2 2 159" xfId="53867"/>
    <cellStyle name="60% - Accent6 2 2 16" xfId="45675"/>
    <cellStyle name="60% - Accent6 2 2 160" xfId="53889"/>
    <cellStyle name="60% - Accent6 2 2 161" xfId="53898"/>
    <cellStyle name="60% - Accent6 2 2 162" xfId="53981"/>
    <cellStyle name="60% - Accent6 2 2 163" xfId="53969"/>
    <cellStyle name="60% - Accent6 2 2 164" xfId="52777"/>
    <cellStyle name="60% - Accent6 2 2 165" xfId="52782"/>
    <cellStyle name="60% - Accent6 2 2 166" xfId="52610"/>
    <cellStyle name="60% - Accent6 2 2 167" xfId="52522"/>
    <cellStyle name="60% - Accent6 2 2 168" xfId="54253"/>
    <cellStyle name="60% - Accent6 2 2 169" xfId="54276"/>
    <cellStyle name="60% - Accent6 2 2 17" xfId="45761"/>
    <cellStyle name="60% - Accent6 2 2 170" xfId="54285"/>
    <cellStyle name="60% - Accent6 2 2 171" xfId="54370"/>
    <cellStyle name="60% - Accent6 2 2 172" xfId="54358"/>
    <cellStyle name="60% - Accent6 2 2 173" xfId="52856"/>
    <cellStyle name="60% - Accent6 2 2 174" xfId="52568"/>
    <cellStyle name="60% - Accent6 2 2 175" xfId="53630"/>
    <cellStyle name="60% - Accent6 2 2 176" xfId="53622"/>
    <cellStyle name="60% - Accent6 2 2 177" xfId="54633"/>
    <cellStyle name="60% - Accent6 2 2 178" xfId="54656"/>
    <cellStyle name="60% - Accent6 2 2 179" xfId="54665"/>
    <cellStyle name="60% - Accent6 2 2 18" xfId="45749"/>
    <cellStyle name="60% - Accent6 2 2 180" xfId="54748"/>
    <cellStyle name="60% - Accent6 2 2 181" xfId="54736"/>
    <cellStyle name="60% - Accent6 2 2 182" xfId="53062"/>
    <cellStyle name="60% - Accent6 2 2 183" xfId="52763"/>
    <cellStyle name="60% - Accent6 2 2 184" xfId="52833"/>
    <cellStyle name="60% - Accent6 2 2 185" xfId="53609"/>
    <cellStyle name="60% - Accent6 2 2 186" xfId="55005"/>
    <cellStyle name="60% - Accent6 2 2 187" xfId="55027"/>
    <cellStyle name="60% - Accent6 2 2 188" xfId="55036"/>
    <cellStyle name="60% - Accent6 2 2 189" xfId="55119"/>
    <cellStyle name="60% - Accent6 2 2 19" xfId="44953"/>
    <cellStyle name="60% - Accent6 2 2 190" xfId="55107"/>
    <cellStyle name="60% - Accent6 2 2 191" xfId="52564"/>
    <cellStyle name="60% - Accent6 2 2 192" xfId="54083"/>
    <cellStyle name="60% - Accent6 2 2 193" xfId="52676"/>
    <cellStyle name="60% - Accent6 2 2 194" xfId="54082"/>
    <cellStyle name="60% - Accent6 2 2 195" xfId="55362"/>
    <cellStyle name="60% - Accent6 2 2 196" xfId="55384"/>
    <cellStyle name="60% - Accent6 2 2 197" xfId="55393"/>
    <cellStyle name="60% - Accent6 2 2 198" xfId="55476"/>
    <cellStyle name="60% - Accent6 2 2 199" xfId="55464"/>
    <cellStyle name="60% - Accent6 2 2 2" xfId="2208"/>
    <cellStyle name="60% - Accent6 2 2 2 2" xfId="3991" hidden="1"/>
    <cellStyle name="60% - Accent6 2 2 20" xfId="45868"/>
    <cellStyle name="60% - Accent6 2 2 200" xfId="53605"/>
    <cellStyle name="60% - Accent6 2 2 201" xfId="52845"/>
    <cellStyle name="60% - Accent6 2 2 202" xfId="53073"/>
    <cellStyle name="60% - Accent6 2 2 203" xfId="54521"/>
    <cellStyle name="60% - Accent6 2 2 204" xfId="55717"/>
    <cellStyle name="60% - Accent6 2 2 205" xfId="55739"/>
    <cellStyle name="60% - Accent6 2 2 206" xfId="55748"/>
    <cellStyle name="60% - Accent6 2 2 207" xfId="55831"/>
    <cellStyle name="60% - Accent6 2 2 208" xfId="55819"/>
    <cellStyle name="60% - Accent6 2 2 21" xfId="45994"/>
    <cellStyle name="60% - Accent6 2 2 22" xfId="45978"/>
    <cellStyle name="60% - Accent6 2 2 23" xfId="46295"/>
    <cellStyle name="60% - Accent6 2 2 24" xfId="46317"/>
    <cellStyle name="60% - Accent6 2 2 25" xfId="46326"/>
    <cellStyle name="60% - Accent6 2 2 26" xfId="46409"/>
    <cellStyle name="60% - Accent6 2 2 27" xfId="46397"/>
    <cellStyle name="60% - Accent6 2 2 28" xfId="45022"/>
    <cellStyle name="60% - Accent6 2 2 29" xfId="45027"/>
    <cellStyle name="60% - Accent6 2 2 3" xfId="2209"/>
    <cellStyle name="60% - Accent6 2 2 30" xfId="44856"/>
    <cellStyle name="60% - Accent6 2 2 31" xfId="44768"/>
    <cellStyle name="60% - Accent6 2 2 32" xfId="46681"/>
    <cellStyle name="60% - Accent6 2 2 33" xfId="46704"/>
    <cellStyle name="60% - Accent6 2 2 34" xfId="46713"/>
    <cellStyle name="60% - Accent6 2 2 35" xfId="46798"/>
    <cellStyle name="60% - Accent6 2 2 36" xfId="46786"/>
    <cellStyle name="60% - Accent6 2 2 37" xfId="45101"/>
    <cellStyle name="60% - Accent6 2 2 38" xfId="44814"/>
    <cellStyle name="60% - Accent6 2 2 39" xfId="46058"/>
    <cellStyle name="60% - Accent6 2 2 4" xfId="11653" hidden="1"/>
    <cellStyle name="60% - Accent6 2 2 4" xfId="44151"/>
    <cellStyle name="60% - Accent6 2 2 40" xfId="46050"/>
    <cellStyle name="60% - Accent6 2 2 41" xfId="47061"/>
    <cellStyle name="60% - Accent6 2 2 42" xfId="47084"/>
    <cellStyle name="60% - Accent6 2 2 43" xfId="47093"/>
    <cellStyle name="60% - Accent6 2 2 44" xfId="47176"/>
    <cellStyle name="60% - Accent6 2 2 45" xfId="47164"/>
    <cellStyle name="60% - Accent6 2 2 46" xfId="45412"/>
    <cellStyle name="60% - Accent6 2 2 47" xfId="45008"/>
    <cellStyle name="60% - Accent6 2 2 48" xfId="45078"/>
    <cellStyle name="60% - Accent6 2 2 49" xfId="46037"/>
    <cellStyle name="60% - Accent6 2 2 5" xfId="25238"/>
    <cellStyle name="60% - Accent6 2 2 50" xfId="47433"/>
    <cellStyle name="60% - Accent6 2 2 51" xfId="47455"/>
    <cellStyle name="60% - Accent6 2 2 52" xfId="47464"/>
    <cellStyle name="60% - Accent6 2 2 53" xfId="47547"/>
    <cellStyle name="60% - Accent6 2 2 54" xfId="47535"/>
    <cellStyle name="60% - Accent6 2 2 55" xfId="44810"/>
    <cellStyle name="60% - Accent6 2 2 56" xfId="46511"/>
    <cellStyle name="60% - Accent6 2 2 57" xfId="44922"/>
    <cellStyle name="60% - Accent6 2 2 58" xfId="46510"/>
    <cellStyle name="60% - Accent6 2 2 59" xfId="47790"/>
    <cellStyle name="60% - Accent6 2 2 6" xfId="44336"/>
    <cellStyle name="60% - Accent6 2 2 60" xfId="47812"/>
    <cellStyle name="60% - Accent6 2 2 61" xfId="47821"/>
    <cellStyle name="60% - Accent6 2 2 62" xfId="47904"/>
    <cellStyle name="60% - Accent6 2 2 63" xfId="47892"/>
    <cellStyle name="60% - Accent6 2 2 64" xfId="46033"/>
    <cellStyle name="60% - Accent6 2 2 65" xfId="45090"/>
    <cellStyle name="60% - Accent6 2 2 66" xfId="45423"/>
    <cellStyle name="60% - Accent6 2 2 67" xfId="46949"/>
    <cellStyle name="60% - Accent6 2 2 68" xfId="48145"/>
    <cellStyle name="60% - Accent6 2 2 69" xfId="48167"/>
    <cellStyle name="60% - Accent6 2 2 7" xfId="44346"/>
    <cellStyle name="60% - Accent6 2 2 70" xfId="48176"/>
    <cellStyle name="60% - Accent6 2 2 71" xfId="48259"/>
    <cellStyle name="60% - Accent6 2 2 72" xfId="48247"/>
    <cellStyle name="60% - Accent6 2 2 73" xfId="48513"/>
    <cellStyle name="60% - Accent6 2 2 74" xfId="48558"/>
    <cellStyle name="60% - Accent6 2 2 75" xfId="48569"/>
    <cellStyle name="60% - Accent6 2 2 76" xfId="48729"/>
    <cellStyle name="60% - Accent6 2 2 77" xfId="48711"/>
    <cellStyle name="60% - Accent6 2 2 78" xfId="49302"/>
    <cellStyle name="60% - Accent6 2 2 79" xfId="49313"/>
    <cellStyle name="60% - Accent6 2 2 8" xfId="44502"/>
    <cellStyle name="60% - Accent6 2 2 80" xfId="49418"/>
    <cellStyle name="60% - Accent6 2 2 81" xfId="49403"/>
    <cellStyle name="60% - Accent6 2 2 82" xfId="49666"/>
    <cellStyle name="60% - Accent6 2 2 83" xfId="49688"/>
    <cellStyle name="60% - Accent6 2 2 84" xfId="49697"/>
    <cellStyle name="60% - Accent6 2 2 85" xfId="49782"/>
    <cellStyle name="60% - Accent6 2 2 86" xfId="49770"/>
    <cellStyle name="60% - Accent6 2 2 87" xfId="49123"/>
    <cellStyle name="60% - Accent6 2 2 88" xfId="49878"/>
    <cellStyle name="60% - Accent6 2 2 89" xfId="50004"/>
    <cellStyle name="60% - Accent6 2 2 9" xfId="44482"/>
    <cellStyle name="60% - Accent6 2 2 90" xfId="49988"/>
    <cellStyle name="60% - Accent6 2 2 91" xfId="50305"/>
    <cellStyle name="60% - Accent6 2 2 92" xfId="50327"/>
    <cellStyle name="60% - Accent6 2 2 93" xfId="50336"/>
    <cellStyle name="60% - Accent6 2 2 94" xfId="50419"/>
    <cellStyle name="60% - Accent6 2 2 95" xfId="50407"/>
    <cellStyle name="60% - Accent6 2 2 96" xfId="49192"/>
    <cellStyle name="60% - Accent6 2 2 97" xfId="49197"/>
    <cellStyle name="60% - Accent6 2 2 98" xfId="49026"/>
    <cellStyle name="60% - Accent6 2 2 99" xfId="48938"/>
    <cellStyle name="60% - Accent6 2 2_Balance sheet - Parent" xfId="38656"/>
    <cellStyle name="60% - Accent6 2 20" xfId="45771"/>
    <cellStyle name="60% - Accent6 2 200" xfId="55408"/>
    <cellStyle name="60% - Accent6 2 201" xfId="55486"/>
    <cellStyle name="60% - Accent6 2 202" xfId="55468"/>
    <cellStyle name="60% - Accent6 2 203" xfId="54081"/>
    <cellStyle name="60% - Accent6 2 204" xfId="53671"/>
    <cellStyle name="60% - Accent6 2 205" xfId="53699"/>
    <cellStyle name="60% - Accent6 2 206" xfId="52509"/>
    <cellStyle name="60% - Accent6 2 207" xfId="55669"/>
    <cellStyle name="60% - Accent6 2 208" xfId="55830"/>
    <cellStyle name="60% - Accent6 2 209" xfId="55763"/>
    <cellStyle name="60% - Accent6 2 21" xfId="45753"/>
    <cellStyle name="60% - Accent6 2 210" xfId="55841"/>
    <cellStyle name="60% - Accent6 2 211" xfId="55823"/>
    <cellStyle name="60% - Accent6 2 22" xfId="45993"/>
    <cellStyle name="60% - Accent6 2 23" xfId="45888"/>
    <cellStyle name="60% - Accent6 2 24" xfId="46009"/>
    <cellStyle name="60% - Accent6 2 25" xfId="45986"/>
    <cellStyle name="60% - Accent6 2 26" xfId="46247"/>
    <cellStyle name="60% - Accent6 2 27" xfId="46408"/>
    <cellStyle name="60% - Accent6 2 28" xfId="46341"/>
    <cellStyle name="60% - Accent6 2 29" xfId="46419"/>
    <cellStyle name="60% - Accent6 2 3" xfId="2210"/>
    <cellStyle name="60% - Accent6 2 30" xfId="46401"/>
    <cellStyle name="60% - Accent6 2 31" xfId="45096"/>
    <cellStyle name="60% - Accent6 2 32" xfId="46119"/>
    <cellStyle name="60% - Accent6 2 33" xfId="44794"/>
    <cellStyle name="60% - Accent6 2 34" xfId="44854"/>
    <cellStyle name="60% - Accent6 2 35" xfId="46633"/>
    <cellStyle name="60% - Accent6 2 36" xfId="46797"/>
    <cellStyle name="60% - Accent6 2 37" xfId="46728"/>
    <cellStyle name="60% - Accent6 2 38" xfId="46808"/>
    <cellStyle name="60% - Accent6 2 39" xfId="46790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7"/>
    <cellStyle name="60% - Accent6 2 41" xfId="45390"/>
    <cellStyle name="60% - Accent6 2 42" xfId="46064"/>
    <cellStyle name="60% - Accent6 2 43" xfId="46053"/>
    <cellStyle name="60% - Accent6 2 44" xfId="47013"/>
    <cellStyle name="60% - Accent6 2 45" xfId="47175"/>
    <cellStyle name="60% - Accent6 2 46" xfId="47108"/>
    <cellStyle name="60% - Accent6 2 47" xfId="47186"/>
    <cellStyle name="60% - Accent6 2 48" xfId="47168"/>
    <cellStyle name="60% - Accent6 2 49" xfId="46507"/>
    <cellStyle name="60% - Accent6 2 5" xfId="2214"/>
    <cellStyle name="60% - Accent6 2 5 2" xfId="3993"/>
    <cellStyle name="60% - Accent6 2 50" xfId="46587"/>
    <cellStyle name="60% - Accent6 2 51" xfId="45373"/>
    <cellStyle name="60% - Accent6 2 52" xfId="46078"/>
    <cellStyle name="60% - Accent6 2 53" xfId="47385"/>
    <cellStyle name="60% - Accent6 2 54" xfId="47546"/>
    <cellStyle name="60% - Accent6 2 55" xfId="47479"/>
    <cellStyle name="60% - Accent6 2 56" xfId="47557"/>
    <cellStyle name="60% - Accent6 2 57" xfId="47539"/>
    <cellStyle name="60% - Accent6 2 58" xfId="46969"/>
    <cellStyle name="60% - Accent6 2 59" xfId="46103"/>
    <cellStyle name="60% - Accent6 2 6" xfId="11652"/>
    <cellStyle name="60% - Accent6 2 60" xfId="44996"/>
    <cellStyle name="60% - Accent6 2 61" xfId="44896"/>
    <cellStyle name="60% - Accent6 2 62" xfId="47742"/>
    <cellStyle name="60% - Accent6 2 63" xfId="47903"/>
    <cellStyle name="60% - Accent6 2 64" xfId="47836"/>
    <cellStyle name="60% - Accent6 2 65" xfId="47914"/>
    <cellStyle name="60% - Accent6 2 66" xfId="47896"/>
    <cellStyle name="60% - Accent6 2 67" xfId="46509"/>
    <cellStyle name="60% - Accent6 2 68" xfId="46099"/>
    <cellStyle name="60% - Accent6 2 69" xfId="46127"/>
    <cellStyle name="60% - Accent6 2 7" xfId="25237"/>
    <cellStyle name="60% - Accent6 2 70" xfId="44755"/>
    <cellStyle name="60% - Accent6 2 71" xfId="48097"/>
    <cellStyle name="60% - Accent6 2 72" xfId="48258"/>
    <cellStyle name="60% - Accent6 2 73" xfId="48191"/>
    <cellStyle name="60% - Accent6 2 74" xfId="48269"/>
    <cellStyle name="60% - Accent6 2 75" xfId="48251"/>
    <cellStyle name="60% - Accent6 2 76" xfId="48357"/>
    <cellStyle name="60% - Accent6 2 77" xfId="48728"/>
    <cellStyle name="60% - Accent6 2 78" xfId="48597"/>
    <cellStyle name="60% - Accent6 2 79" xfId="48741"/>
    <cellStyle name="60% - Accent6 2 8" xfId="43842"/>
    <cellStyle name="60% - Accent6 2 80" xfId="48721"/>
    <cellStyle name="60% - Accent6 2 81" xfId="49417"/>
    <cellStyle name="60% - Accent6 2 82" xfId="49331"/>
    <cellStyle name="60% - Accent6 2 83" xfId="49430"/>
    <cellStyle name="60% - Accent6 2 84" xfId="49410"/>
    <cellStyle name="60% - Accent6 2 85" xfId="49618"/>
    <cellStyle name="60% - Accent6 2 86" xfId="49781"/>
    <cellStyle name="60% - Accent6 2 87" xfId="49712"/>
    <cellStyle name="60% - Accent6 2 88" xfId="49792"/>
    <cellStyle name="60% - Accent6 2 89" xfId="49774"/>
    <cellStyle name="60% - Accent6 2 9" xfId="44501"/>
    <cellStyle name="60% - Accent6 2 90" xfId="50003"/>
    <cellStyle name="60% - Accent6 2 91" xfId="49898"/>
    <cellStyle name="60% - Accent6 2 92" xfId="50019"/>
    <cellStyle name="60% - Accent6 2 93" xfId="49996"/>
    <cellStyle name="60% - Accent6 2 94" xfId="50257"/>
    <cellStyle name="60% - Accent6 2 95" xfId="50418"/>
    <cellStyle name="60% - Accent6 2 96" xfId="50351"/>
    <cellStyle name="60% - Accent6 2 97" xfId="50429"/>
    <cellStyle name="60% - Accent6 2 98" xfId="50411"/>
    <cellStyle name="60% - Accent6 2 99" xfId="49266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9"/>
    <cellStyle name="60% - Accent6 6" xfId="45259"/>
    <cellStyle name="60% - Accent6 7" xfId="45442"/>
    <cellStyle name="60% - Accent6 8" xfId="45790"/>
    <cellStyle name="60% - Accent6 9" xfId="55958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3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9"/>
    <cellStyle name="60% - Dekorfärg2" xfId="44254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5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6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60"/>
    <cellStyle name="60% - Dekorfärg5" xfId="44257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1"/>
    <cellStyle name="60% - Dekorfärg6" xfId="44258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2"/>
    <cellStyle name="Accent1" xfId="43309" builtinId="29" customBuiltin="1"/>
    <cellStyle name="Accent1 10" xfId="45512" hidden="1"/>
    <cellStyle name="Accent1 10" xfId="45818" hidden="1"/>
    <cellStyle name="Accent1 10" xfId="46459" hidden="1"/>
    <cellStyle name="Accent1 10" xfId="46848" hidden="1"/>
    <cellStyle name="Accent1 10" xfId="47228" hidden="1"/>
    <cellStyle name="Accent1 10" xfId="47594" hidden="1"/>
    <cellStyle name="Accent1 10" xfId="47951" hidden="1"/>
    <cellStyle name="Accent1 10" xfId="48304" hidden="1"/>
    <cellStyle name="Accent1 10" xfId="49828" hidden="1"/>
    <cellStyle name="Accent1 10" xfId="50469" hidden="1"/>
    <cellStyle name="Accent1 10" xfId="50858" hidden="1"/>
    <cellStyle name="Accent1 10" xfId="51238" hidden="1"/>
    <cellStyle name="Accent1 10" xfId="51604" hidden="1"/>
    <cellStyle name="Accent1 10" xfId="51961" hidden="1"/>
    <cellStyle name="Accent1 10" xfId="52314" hidden="1"/>
    <cellStyle name="Accent1 10" xfId="53390" hidden="1"/>
    <cellStyle name="Accent1 10" xfId="54031" hidden="1"/>
    <cellStyle name="Accent1 10" xfId="54420" hidden="1"/>
    <cellStyle name="Accent1 10" xfId="54800" hidden="1"/>
    <cellStyle name="Accent1 10" xfId="55166" hidden="1"/>
    <cellStyle name="Accent1 10" xfId="55523" hidden="1"/>
    <cellStyle name="Accent1 10" xfId="55876"/>
    <cellStyle name="Accent1 11" xfId="45206" hidden="1"/>
    <cellStyle name="Accent1 11" xfId="45847" hidden="1"/>
    <cellStyle name="Accent1 11" xfId="46488" hidden="1"/>
    <cellStyle name="Accent1 11" xfId="46877" hidden="1"/>
    <cellStyle name="Accent1 11" xfId="47257" hidden="1"/>
    <cellStyle name="Accent1 11" xfId="47623" hidden="1"/>
    <cellStyle name="Accent1 11" xfId="47980" hidden="1"/>
    <cellStyle name="Accent1 11" xfId="48333" hidden="1"/>
    <cellStyle name="Accent1 11" xfId="49857" hidden="1"/>
    <cellStyle name="Accent1 11" xfId="50498" hidden="1"/>
    <cellStyle name="Accent1 11" xfId="50887" hidden="1"/>
    <cellStyle name="Accent1 11" xfId="51267" hidden="1"/>
    <cellStyle name="Accent1 11" xfId="51633" hidden="1"/>
    <cellStyle name="Accent1 11" xfId="51990" hidden="1"/>
    <cellStyle name="Accent1 11" xfId="52343" hidden="1"/>
    <cellStyle name="Accent1 11" xfId="53419" hidden="1"/>
    <cellStyle name="Accent1 11" xfId="54060" hidden="1"/>
    <cellStyle name="Accent1 11" xfId="54449" hidden="1"/>
    <cellStyle name="Accent1 11" xfId="54829" hidden="1"/>
    <cellStyle name="Accent1 11" xfId="55195" hidden="1"/>
    <cellStyle name="Accent1 11" xfId="55552" hidden="1"/>
    <cellStyle name="Accent1 11" xfId="55905"/>
    <cellStyle name="Accent1 12" xfId="45534" hidden="1"/>
    <cellStyle name="Accent1 12" xfId="46191" hidden="1"/>
    <cellStyle name="Accent1 12" xfId="46576" hidden="1"/>
    <cellStyle name="Accent1 12" xfId="46959" hidden="1"/>
    <cellStyle name="Accent1 12" xfId="47333" hidden="1"/>
    <cellStyle name="Accent1 12" xfId="47690" hidden="1"/>
    <cellStyle name="Accent1 12" xfId="48045" hidden="1"/>
    <cellStyle name="Accent1 12" xfId="49563" hidden="1"/>
    <cellStyle name="Accent1 12" xfId="50201" hidden="1"/>
    <cellStyle name="Accent1 12" xfId="50586" hidden="1"/>
    <cellStyle name="Accent1 12" xfId="50969" hidden="1"/>
    <cellStyle name="Accent1 12" xfId="51343" hidden="1"/>
    <cellStyle name="Accent1 12" xfId="51700" hidden="1"/>
    <cellStyle name="Accent1 12" xfId="52055" hidden="1"/>
    <cellStyle name="Accent1 12" xfId="53129" hidden="1"/>
    <cellStyle name="Accent1 12" xfId="53763" hidden="1"/>
    <cellStyle name="Accent1 12" xfId="54148" hidden="1"/>
    <cellStyle name="Accent1 12" xfId="54531" hidden="1"/>
    <cellStyle name="Accent1 12" xfId="54905" hidden="1"/>
    <cellStyle name="Accent1 12" xfId="55262" hidden="1"/>
    <cellStyle name="Accent1 12" xfId="55617" hidden="1"/>
    <cellStyle name="Accent1 12" xfId="44604"/>
    <cellStyle name="Accent1 13" xfId="45201" hidden="1"/>
    <cellStyle name="Accent1 13" xfId="45892" hidden="1"/>
    <cellStyle name="Accent1 13" xfId="45050" hidden="1"/>
    <cellStyle name="Accent1 13" xfId="44809" hidden="1"/>
    <cellStyle name="Accent1 13" xfId="47198" hidden="1"/>
    <cellStyle name="Accent1 13" xfId="47200" hidden="1"/>
    <cellStyle name="Accent1 13" xfId="44948" hidden="1"/>
    <cellStyle name="Accent1 13" xfId="49334" hidden="1"/>
    <cellStyle name="Accent1 13" xfId="49902" hidden="1"/>
    <cellStyle name="Accent1 13" xfId="49220" hidden="1"/>
    <cellStyle name="Accent1 13" xfId="48979" hidden="1"/>
    <cellStyle name="Accent1 13" xfId="51208" hidden="1"/>
    <cellStyle name="Accent1 13" xfId="51210" hidden="1"/>
    <cellStyle name="Accent1 13" xfId="49118" hidden="1"/>
    <cellStyle name="Accent1 13" xfId="52911" hidden="1"/>
    <cellStyle name="Accent1 13" xfId="53464" hidden="1"/>
    <cellStyle name="Accent1 13" xfId="52805" hidden="1"/>
    <cellStyle name="Accent1 13" xfId="52563" hidden="1"/>
    <cellStyle name="Accent1 13" xfId="54770" hidden="1"/>
    <cellStyle name="Accent1 13" xfId="54772" hidden="1"/>
    <cellStyle name="Accent1 13" xfId="52703" hidden="1"/>
    <cellStyle name="Accent1 13" xfId="44476"/>
    <cellStyle name="Accent1 14" xfId="45555" hidden="1"/>
    <cellStyle name="Accent1 14" xfId="46207" hidden="1"/>
    <cellStyle name="Accent1 14" xfId="46593" hidden="1"/>
    <cellStyle name="Accent1 14" xfId="46975" hidden="1"/>
    <cellStyle name="Accent1 14" xfId="47347" hidden="1"/>
    <cellStyle name="Accent1 14" xfId="47704" hidden="1"/>
    <cellStyle name="Accent1 14" xfId="48059" hidden="1"/>
    <cellStyle name="Accent1 14" xfId="49578" hidden="1"/>
    <cellStyle name="Accent1 14" xfId="50217" hidden="1"/>
    <cellStyle name="Accent1 14" xfId="50603" hidden="1"/>
    <cellStyle name="Accent1 14" xfId="50985" hidden="1"/>
    <cellStyle name="Accent1 14" xfId="51357" hidden="1"/>
    <cellStyle name="Accent1 14" xfId="51714" hidden="1"/>
    <cellStyle name="Accent1 14" xfId="52069" hidden="1"/>
    <cellStyle name="Accent1 14" xfId="53143" hidden="1"/>
    <cellStyle name="Accent1 14" xfId="53779" hidden="1"/>
    <cellStyle name="Accent1 14" xfId="54165" hidden="1"/>
    <cellStyle name="Accent1 14" xfId="54547" hidden="1"/>
    <cellStyle name="Accent1 14" xfId="54919" hidden="1"/>
    <cellStyle name="Accent1 14" xfId="55276" hidden="1"/>
    <cellStyle name="Accent1 14" xfId="55631" hidden="1"/>
    <cellStyle name="Accent1 14" xfId="44674"/>
    <cellStyle name="Accent1 15" xfId="45489" hidden="1"/>
    <cellStyle name="Accent1 15" xfId="46160" hidden="1"/>
    <cellStyle name="Accent1 15" xfId="46548" hidden="1"/>
    <cellStyle name="Accent1 15" xfId="46932" hidden="1"/>
    <cellStyle name="Accent1 15" xfId="47307" hidden="1"/>
    <cellStyle name="Accent1 15" xfId="47666" hidden="1"/>
    <cellStyle name="Accent1 15" xfId="48021" hidden="1"/>
    <cellStyle name="Accent1 15" xfId="49536" hidden="1"/>
    <cellStyle name="Accent1 15" xfId="50170" hidden="1"/>
    <cellStyle name="Accent1 15" xfId="50558" hidden="1"/>
    <cellStyle name="Accent1 15" xfId="50942" hidden="1"/>
    <cellStyle name="Accent1 15" xfId="51317" hidden="1"/>
    <cellStyle name="Accent1 15" xfId="51676" hidden="1"/>
    <cellStyle name="Accent1 15" xfId="52031" hidden="1"/>
    <cellStyle name="Accent1 15" xfId="53105" hidden="1"/>
    <cellStyle name="Accent1 15" xfId="53732" hidden="1"/>
    <cellStyle name="Accent1 15" xfId="54120" hidden="1"/>
    <cellStyle name="Accent1 15" xfId="54504" hidden="1"/>
    <cellStyle name="Accent1 15" xfId="54879" hidden="1"/>
    <cellStyle name="Accent1 15" xfId="55238" hidden="1"/>
    <cellStyle name="Accent1 15" xfId="55593" hidden="1"/>
    <cellStyle name="Accent1 15" xfId="44380"/>
    <cellStyle name="Accent1 16" xfId="45575" hidden="1"/>
    <cellStyle name="Accent1 16" xfId="46226" hidden="1"/>
    <cellStyle name="Accent1 16" xfId="46612" hidden="1"/>
    <cellStyle name="Accent1 16" xfId="46992" hidden="1"/>
    <cellStyle name="Accent1 16" xfId="47364" hidden="1"/>
    <cellStyle name="Accent1 16" xfId="47721" hidden="1"/>
    <cellStyle name="Accent1 16" xfId="48076" hidden="1"/>
    <cellStyle name="Accent1 16" xfId="49596" hidden="1"/>
    <cellStyle name="Accent1 16" xfId="50236" hidden="1"/>
    <cellStyle name="Accent1 16" xfId="50622" hidden="1"/>
    <cellStyle name="Accent1 16" xfId="51002" hidden="1"/>
    <cellStyle name="Accent1 16" xfId="51374" hidden="1"/>
    <cellStyle name="Accent1 16" xfId="51731" hidden="1"/>
    <cellStyle name="Accent1 16" xfId="52086" hidden="1"/>
    <cellStyle name="Accent1 16" xfId="53160" hidden="1"/>
    <cellStyle name="Accent1 16" xfId="53798" hidden="1"/>
    <cellStyle name="Accent1 16" xfId="54184" hidden="1"/>
    <cellStyle name="Accent1 16" xfId="54564" hidden="1"/>
    <cellStyle name="Accent1 16" xfId="54936" hidden="1"/>
    <cellStyle name="Accent1 16" xfId="55293" hidden="1"/>
    <cellStyle name="Accent1 16" xfId="55648" hidden="1"/>
    <cellStyle name="Accent1 16" xfId="44696"/>
    <cellStyle name="Accent1 17" xfId="44375"/>
    <cellStyle name="Accent1 18" xfId="44717"/>
    <cellStyle name="Accent1 19" xfId="44651"/>
    <cellStyle name="Accent1 2" xfId="2312"/>
    <cellStyle name="Accent1 2 10" xfId="46248"/>
    <cellStyle name="Accent1 2 11" xfId="46634"/>
    <cellStyle name="Accent1 2 12" xfId="47014"/>
    <cellStyle name="Accent1 2 13" xfId="47386"/>
    <cellStyle name="Accent1 2 14" xfId="47743"/>
    <cellStyle name="Accent1 2 15" xfId="48098"/>
    <cellStyle name="Accent1 2 16" xfId="49619"/>
    <cellStyle name="Accent1 2 17" xfId="50258"/>
    <cellStyle name="Accent1 2 18" xfId="50644"/>
    <cellStyle name="Accent1 2 19" xfId="51024"/>
    <cellStyle name="Accent1 2 2" xfId="2313"/>
    <cellStyle name="Accent1 2 2 10" xfId="47434"/>
    <cellStyle name="Accent1 2 2 11" xfId="47791"/>
    <cellStyle name="Accent1 2 2 12" xfId="48146"/>
    <cellStyle name="Accent1 2 2 13" xfId="49667"/>
    <cellStyle name="Accent1 2 2 14" xfId="50306"/>
    <cellStyle name="Accent1 2 2 15" xfId="50692"/>
    <cellStyle name="Accent1 2 2 16" xfId="51072"/>
    <cellStyle name="Accent1 2 2 17" xfId="51444"/>
    <cellStyle name="Accent1 2 2 18" xfId="51801"/>
    <cellStyle name="Accent1 2 2 19" xfId="52156"/>
    <cellStyle name="Accent1 2 2 2" xfId="2314"/>
    <cellStyle name="Accent1 2 2 2 2" xfId="4009" hidden="1"/>
    <cellStyle name="Accent1 2 2 20" xfId="53230"/>
    <cellStyle name="Accent1 2 2 21" xfId="53868"/>
    <cellStyle name="Accent1 2 2 22" xfId="54254"/>
    <cellStyle name="Accent1 2 2 23" xfId="54634"/>
    <cellStyle name="Accent1 2 2 24" xfId="55006"/>
    <cellStyle name="Accent1 2 2 25" xfId="55363"/>
    <cellStyle name="Accent1 2 2 26" xfId="55718"/>
    <cellStyle name="Accent1 2 2 3" xfId="2315"/>
    <cellStyle name="Accent1 2 2 4" xfId="11674" hidden="1"/>
    <cellStyle name="Accent1 2 2 4" xfId="44152"/>
    <cellStyle name="Accent1 2 2 5" xfId="25261"/>
    <cellStyle name="Accent1 2 2 6" xfId="45644"/>
    <cellStyle name="Accent1 2 2 7" xfId="46296"/>
    <cellStyle name="Accent1 2 2 8" xfId="46682"/>
    <cellStyle name="Accent1 2 2 9" xfId="47062"/>
    <cellStyle name="Accent1 2 2_Balance sheet - Parent" xfId="38674"/>
    <cellStyle name="Accent1 2 20" xfId="51396"/>
    <cellStyle name="Accent1 2 21" xfId="51753"/>
    <cellStyle name="Accent1 2 22" xfId="52108"/>
    <cellStyle name="Accent1 2 23" xfId="53182"/>
    <cellStyle name="Accent1 2 24" xfId="53820"/>
    <cellStyle name="Accent1 2 25" xfId="54206"/>
    <cellStyle name="Accent1 2 26" xfId="54586"/>
    <cellStyle name="Accent1 2 27" xfId="54958"/>
    <cellStyle name="Accent1 2 28" xfId="55315"/>
    <cellStyle name="Accent1 2 29" xfId="55670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3"/>
    <cellStyle name="Accent1 2 9" xfId="45597"/>
    <cellStyle name="Accent1 2_Balance sheet - Parent" xfId="38673"/>
    <cellStyle name="Accent1 20" xfId="44737"/>
    <cellStyle name="Accent1 21" xfId="48636"/>
    <cellStyle name="Accent1 22" xfId="48772"/>
    <cellStyle name="Accent1 23" xfId="48704"/>
    <cellStyle name="Accent1 24" xfId="48844"/>
    <cellStyle name="Accent1 25" xfId="48605"/>
    <cellStyle name="Accent1 26" xfId="48866"/>
    <cellStyle name="Accent1 27" xfId="48600"/>
    <cellStyle name="Accent1 28" xfId="48887"/>
    <cellStyle name="Accent1 29" xfId="48821"/>
    <cellStyle name="Accent1 3" xfId="2323"/>
    <cellStyle name="Accent1 30" xfId="48907"/>
    <cellStyle name="Accent1 31" xfId="48522"/>
    <cellStyle name="Accent1 32" xfId="52359"/>
    <cellStyle name="Accent1 33" xfId="48435"/>
    <cellStyle name="Accent1 34" xfId="52428"/>
    <cellStyle name="Accent1 35" xfId="48490"/>
    <cellStyle name="Accent1 36" xfId="52450"/>
    <cellStyle name="Accent1 37" xfId="48526"/>
    <cellStyle name="Accent1 38" xfId="52471"/>
    <cellStyle name="Accent1 39" xfId="52405"/>
    <cellStyle name="Accent1 4" xfId="2324"/>
    <cellStyle name="Accent1 40" xfId="52491"/>
    <cellStyle name="Accent1 5" xfId="2325"/>
    <cellStyle name="Accent1 6" xfId="2326"/>
    <cellStyle name="Accent1 6 2" xfId="4716"/>
    <cellStyle name="Accent1 6 3" xfId="45127"/>
    <cellStyle name="Accent1 7" xfId="25259"/>
    <cellStyle name="Accent1 7 2" xfId="45237"/>
    <cellStyle name="Accent1 8" xfId="45443"/>
    <cellStyle name="Accent1 9" xfId="45313"/>
    <cellStyle name="Accent2" xfId="43371" builtinId="33" customBuiltin="1"/>
    <cellStyle name="Accent2 10" xfId="2327"/>
    <cellStyle name="Accent2 10 10" xfId="49771"/>
    <cellStyle name="Accent2 10 11" xfId="50408"/>
    <cellStyle name="Accent2 10 12" xfId="50797"/>
    <cellStyle name="Accent2 10 13" xfId="51175"/>
    <cellStyle name="Accent2 10 14" xfId="51546"/>
    <cellStyle name="Accent2 10 15" xfId="51903"/>
    <cellStyle name="Accent2 10 16" xfId="52258"/>
    <cellStyle name="Accent2 10 17" xfId="53334"/>
    <cellStyle name="Accent2 10 18" xfId="53970"/>
    <cellStyle name="Accent2 10 19" xfId="54359"/>
    <cellStyle name="Accent2 10 2" xfId="45329"/>
    <cellStyle name="Accent2 10 20" xfId="54737"/>
    <cellStyle name="Accent2 10 21" xfId="55108"/>
    <cellStyle name="Accent2 10 22" xfId="55465"/>
    <cellStyle name="Accent2 10 23" xfId="55820"/>
    <cellStyle name="Accent2 10 3" xfId="45750"/>
    <cellStyle name="Accent2 10 4" xfId="46398"/>
    <cellStyle name="Accent2 10 5" xfId="46787"/>
    <cellStyle name="Accent2 10 6" xfId="47165"/>
    <cellStyle name="Accent2 10 7" xfId="47536"/>
    <cellStyle name="Accent2 10 8" xfId="47893"/>
    <cellStyle name="Accent2 10 9" xfId="48248"/>
    <cellStyle name="Accent2 11" xfId="2328"/>
    <cellStyle name="Accent2 11 10" xfId="49848"/>
    <cellStyle name="Accent2 11 11" xfId="50489"/>
    <cellStyle name="Accent2 11 12" xfId="50878"/>
    <cellStyle name="Accent2 11 13" xfId="51258"/>
    <cellStyle name="Accent2 11 14" xfId="51624"/>
    <cellStyle name="Accent2 11 15" xfId="51981"/>
    <cellStyle name="Accent2 11 16" xfId="52334"/>
    <cellStyle name="Accent2 11 17" xfId="53410"/>
    <cellStyle name="Accent2 11 18" xfId="54051"/>
    <cellStyle name="Accent2 11 19" xfId="54440"/>
    <cellStyle name="Accent2 11 2" xfId="4013" hidden="1"/>
    <cellStyle name="Accent2 11 2" xfId="45535"/>
    <cellStyle name="Accent2 11 20" xfId="54820"/>
    <cellStyle name="Accent2 11 21" xfId="55186"/>
    <cellStyle name="Accent2 11 22" xfId="55543"/>
    <cellStyle name="Accent2 11 23" xfId="55896"/>
    <cellStyle name="Accent2 11 3" xfId="45838"/>
    <cellStyle name="Accent2 11 4" xfId="46479"/>
    <cellStyle name="Accent2 11 5" xfId="46868"/>
    <cellStyle name="Accent2 11 6" xfId="47248"/>
    <cellStyle name="Accent2 11 7" xfId="47614"/>
    <cellStyle name="Accent2 11 8" xfId="47971"/>
    <cellStyle name="Accent2 11 9" xfId="48324"/>
    <cellStyle name="Accent2 12" xfId="11675" hidden="1"/>
    <cellStyle name="Accent2 12" xfId="45323" hidden="1"/>
    <cellStyle name="Accent2 12" xfId="45674" hidden="1"/>
    <cellStyle name="Accent2 12" xfId="46325" hidden="1"/>
    <cellStyle name="Accent2 12" xfId="46712" hidden="1"/>
    <cellStyle name="Accent2 12" xfId="47092" hidden="1"/>
    <cellStyle name="Accent2 12" xfId="47463" hidden="1"/>
    <cellStyle name="Accent2 12" xfId="47820" hidden="1"/>
    <cellStyle name="Accent2 12" xfId="48175" hidden="1"/>
    <cellStyle name="Accent2 12" xfId="49696" hidden="1"/>
    <cellStyle name="Accent2 12" xfId="50335" hidden="1"/>
    <cellStyle name="Accent2 12" xfId="50722" hidden="1"/>
    <cellStyle name="Accent2 12" xfId="51102" hidden="1"/>
    <cellStyle name="Accent2 12" xfId="51473" hidden="1"/>
    <cellStyle name="Accent2 12" xfId="51830" hidden="1"/>
    <cellStyle name="Accent2 12" xfId="52185" hidden="1"/>
    <cellStyle name="Accent2 12" xfId="53259" hidden="1"/>
    <cellStyle name="Accent2 12" xfId="53897" hidden="1"/>
    <cellStyle name="Accent2 12" xfId="54284" hidden="1"/>
    <cellStyle name="Accent2 12" xfId="54664" hidden="1"/>
    <cellStyle name="Accent2 12" xfId="55035" hidden="1"/>
    <cellStyle name="Accent2 12" xfId="55392" hidden="1"/>
    <cellStyle name="Accent2 12" xfId="55747"/>
    <cellStyle name="Accent2 12 2" xfId="4014"/>
    <cellStyle name="Accent2 13" xfId="25264"/>
    <cellStyle name="Accent2 13 10" xfId="49858"/>
    <cellStyle name="Accent2 13 11" xfId="50499"/>
    <cellStyle name="Accent2 13 12" xfId="50888"/>
    <cellStyle name="Accent2 13 13" xfId="51268"/>
    <cellStyle name="Accent2 13 14" xfId="51634"/>
    <cellStyle name="Accent2 13 15" xfId="51991"/>
    <cellStyle name="Accent2 13 16" xfId="52344"/>
    <cellStyle name="Accent2 13 17" xfId="53420"/>
    <cellStyle name="Accent2 13 18" xfId="54061"/>
    <cellStyle name="Accent2 13 19" xfId="54450"/>
    <cellStyle name="Accent2 13 2" xfId="45556"/>
    <cellStyle name="Accent2 13 20" xfId="54830"/>
    <cellStyle name="Accent2 13 21" xfId="55196"/>
    <cellStyle name="Accent2 13 22" xfId="55553"/>
    <cellStyle name="Accent2 13 23" xfId="55906"/>
    <cellStyle name="Accent2 13 3" xfId="45848"/>
    <cellStyle name="Accent2 13 4" xfId="46489"/>
    <cellStyle name="Accent2 13 5" xfId="46878"/>
    <cellStyle name="Accent2 13 6" xfId="47258"/>
    <cellStyle name="Accent2 13 7" xfId="47624"/>
    <cellStyle name="Accent2 13 8" xfId="47981"/>
    <cellStyle name="Accent2 13 9" xfId="48334"/>
    <cellStyle name="Accent2 14" xfId="45169" hidden="1"/>
    <cellStyle name="Accent2 14" xfId="45867" hidden="1"/>
    <cellStyle name="Accent2 14" xfId="45026" hidden="1"/>
    <cellStyle name="Accent2 14" xfId="45954" hidden="1"/>
    <cellStyle name="Accent2 14" xfId="45061" hidden="1"/>
    <cellStyle name="Accent2 14" xfId="45896" hidden="1"/>
    <cellStyle name="Accent2 14" xfId="44855" hidden="1"/>
    <cellStyle name="Accent2 14" xfId="49312" hidden="1"/>
    <cellStyle name="Accent2 14" xfId="49877" hidden="1"/>
    <cellStyle name="Accent2 14" xfId="49196" hidden="1"/>
    <cellStyle name="Accent2 14" xfId="49964" hidden="1"/>
    <cellStyle name="Accent2 14" xfId="49231" hidden="1"/>
    <cellStyle name="Accent2 14" xfId="49906" hidden="1"/>
    <cellStyle name="Accent2 14" xfId="49025" hidden="1"/>
    <cellStyle name="Accent2 14" xfId="52891" hidden="1"/>
    <cellStyle name="Accent2 14" xfId="53439" hidden="1"/>
    <cellStyle name="Accent2 14" xfId="52781" hidden="1"/>
    <cellStyle name="Accent2 14" xfId="53526" hidden="1"/>
    <cellStyle name="Accent2 14" xfId="52816" hidden="1"/>
    <cellStyle name="Accent2 14" xfId="53468" hidden="1"/>
    <cellStyle name="Accent2 14" xfId="52609" hidden="1"/>
    <cellStyle name="Accent2 14" xfId="44675"/>
    <cellStyle name="Accent2 15" xfId="45576" hidden="1"/>
    <cellStyle name="Accent2 15" xfId="46227" hidden="1"/>
    <cellStyle name="Accent2 15" xfId="46613" hidden="1"/>
    <cellStyle name="Accent2 15" xfId="46993" hidden="1"/>
    <cellStyle name="Accent2 15" xfId="47365" hidden="1"/>
    <cellStyle name="Accent2 15" xfId="47722" hidden="1"/>
    <cellStyle name="Accent2 15" xfId="48077" hidden="1"/>
    <cellStyle name="Accent2 15" xfId="49597" hidden="1"/>
    <cellStyle name="Accent2 15" xfId="50237" hidden="1"/>
    <cellStyle name="Accent2 15" xfId="50623" hidden="1"/>
    <cellStyle name="Accent2 15" xfId="51003" hidden="1"/>
    <cellStyle name="Accent2 15" xfId="51375" hidden="1"/>
    <cellStyle name="Accent2 15" xfId="51732" hidden="1"/>
    <cellStyle name="Accent2 15" xfId="52087" hidden="1"/>
    <cellStyle name="Accent2 15" xfId="53161" hidden="1"/>
    <cellStyle name="Accent2 15" xfId="53799" hidden="1"/>
    <cellStyle name="Accent2 15" xfId="54185" hidden="1"/>
    <cellStyle name="Accent2 15" xfId="54565" hidden="1"/>
    <cellStyle name="Accent2 15" xfId="54937" hidden="1"/>
    <cellStyle name="Accent2 15" xfId="55294" hidden="1"/>
    <cellStyle name="Accent2 15" xfId="55649" hidden="1"/>
    <cellStyle name="Accent2 15" xfId="44492"/>
    <cellStyle name="Accent2 16" xfId="44697"/>
    <cellStyle name="Accent2 17" xfId="44486"/>
    <cellStyle name="Accent2 18" xfId="44718"/>
    <cellStyle name="Accent2 19" xfId="44345"/>
    <cellStyle name="Accent2 2" xfId="2329"/>
    <cellStyle name="Accent2 2 2" xfId="2330"/>
    <cellStyle name="Accent2 2 2 10" xfId="47792"/>
    <cellStyle name="Accent2 2 2 11" xfId="48147"/>
    <cellStyle name="Accent2 2 2 12" xfId="49668"/>
    <cellStyle name="Accent2 2 2 13" xfId="50307"/>
    <cellStyle name="Accent2 2 2 14" xfId="50693"/>
    <cellStyle name="Accent2 2 2 15" xfId="51073"/>
    <cellStyle name="Accent2 2 2 16" xfId="51445"/>
    <cellStyle name="Accent2 2 2 17" xfId="51802"/>
    <cellStyle name="Accent2 2 2 18" xfId="52157"/>
    <cellStyle name="Accent2 2 2 19" xfId="53231"/>
    <cellStyle name="Accent2 2 2 2" xfId="2331"/>
    <cellStyle name="Accent2 2 2 2 2" xfId="2332"/>
    <cellStyle name="Accent2 2 2 2 3" xfId="4015" hidden="1"/>
    <cellStyle name="Accent2 2 2 2 4" xfId="25266"/>
    <cellStyle name="Accent2 2 2 20" xfId="53869"/>
    <cellStyle name="Accent2 2 2 21" xfId="54255"/>
    <cellStyle name="Accent2 2 2 22" xfId="54635"/>
    <cellStyle name="Accent2 2 2 23" xfId="55007"/>
    <cellStyle name="Accent2 2 2 24" xfId="55364"/>
    <cellStyle name="Accent2 2 2 25" xfId="55719"/>
    <cellStyle name="Accent2 2 2 3" xfId="2333"/>
    <cellStyle name="Accent2 2 2 4" xfId="11676" hidden="1"/>
    <cellStyle name="Accent2 2 2 4" xfId="44153"/>
    <cellStyle name="Accent2 2 2 5" xfId="45645"/>
    <cellStyle name="Accent2 2 2 6" xfId="46297"/>
    <cellStyle name="Accent2 2 2 7" xfId="46683"/>
    <cellStyle name="Accent2 2 2 8" xfId="47063"/>
    <cellStyle name="Accent2 2 2 9" xfId="47435"/>
    <cellStyle name="Accent2 2 3" xfId="2334"/>
    <cellStyle name="Accent2 2 3 2" xfId="4016"/>
    <cellStyle name="Accent2 2 4" xfId="25265"/>
    <cellStyle name="Accent2 2_Accounts" xfId="2335"/>
    <cellStyle name="Accent2 20" xfId="44738"/>
    <cellStyle name="Accent2 21" xfId="48639"/>
    <cellStyle name="Accent2 22" xfId="48773"/>
    <cellStyle name="Accent2 23" xfId="48586"/>
    <cellStyle name="Accent2 24" xfId="48845"/>
    <cellStyle name="Accent2 25" xfId="48719"/>
    <cellStyle name="Accent2 26" xfId="48867"/>
    <cellStyle name="Accent2 27" xfId="48714"/>
    <cellStyle name="Accent2 28" xfId="48888"/>
    <cellStyle name="Accent2 29" xfId="48568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8"/>
    <cellStyle name="Accent2 31" xfId="48469"/>
    <cellStyle name="Accent2 32" xfId="52360"/>
    <cellStyle name="Accent2 33" xfId="48753"/>
    <cellStyle name="Accent2 34" xfId="52429"/>
    <cellStyle name="Accent2 35" xfId="48428"/>
    <cellStyle name="Accent2 36" xfId="52451"/>
    <cellStyle name="Accent2 37" xfId="49504"/>
    <cellStyle name="Accent2 38" xfId="52472"/>
    <cellStyle name="Accent2 39" xfId="48541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2"/>
    <cellStyle name="Accent2 5" xfId="2346"/>
    <cellStyle name="Accent2 5 2" xfId="2347"/>
    <cellStyle name="Accent2 5 3" xfId="45131"/>
    <cellStyle name="Accent2 6" xfId="2348"/>
    <cellStyle name="Accent2 6 2" xfId="45241"/>
    <cellStyle name="Accent2 7" xfId="2349"/>
    <cellStyle name="Accent2 7 2" xfId="45444"/>
    <cellStyle name="Accent2 8" xfId="2350"/>
    <cellStyle name="Accent2 8 2" xfId="45187"/>
    <cellStyle name="Accent2 9" xfId="2351"/>
    <cellStyle name="Accent2 9 2" xfId="45513"/>
    <cellStyle name="Accent3" xfId="43310" builtinId="37" customBuiltin="1"/>
    <cellStyle name="Accent3 10" xfId="45514" hidden="1"/>
    <cellStyle name="Accent3 10" xfId="45795" hidden="1"/>
    <cellStyle name="Accent3 10" xfId="46436" hidden="1"/>
    <cellStyle name="Accent3 10" xfId="46825" hidden="1"/>
    <cellStyle name="Accent3 10" xfId="47205" hidden="1"/>
    <cellStyle name="Accent3 10" xfId="47571" hidden="1"/>
    <cellStyle name="Accent3 10" xfId="47928" hidden="1"/>
    <cellStyle name="Accent3 10" xfId="48281" hidden="1"/>
    <cellStyle name="Accent3 10" xfId="49805" hidden="1"/>
    <cellStyle name="Accent3 10" xfId="50446" hidden="1"/>
    <cellStyle name="Accent3 10" xfId="50835" hidden="1"/>
    <cellStyle name="Accent3 10" xfId="51215" hidden="1"/>
    <cellStyle name="Accent3 10" xfId="51581" hidden="1"/>
    <cellStyle name="Accent3 10" xfId="51938" hidden="1"/>
    <cellStyle name="Accent3 10" xfId="52291" hidden="1"/>
    <cellStyle name="Accent3 10" xfId="53367" hidden="1"/>
    <cellStyle name="Accent3 10" xfId="54008" hidden="1"/>
    <cellStyle name="Accent3 10" xfId="54397" hidden="1"/>
    <cellStyle name="Accent3 10" xfId="54777" hidden="1"/>
    <cellStyle name="Accent3 10" xfId="55143" hidden="1"/>
    <cellStyle name="Accent3 10" xfId="55500" hidden="1"/>
    <cellStyle name="Accent3 10" xfId="55853"/>
    <cellStyle name="Accent3 11" xfId="45223" hidden="1"/>
    <cellStyle name="Accent3 11" xfId="45849" hidden="1"/>
    <cellStyle name="Accent3 11" xfId="46490" hidden="1"/>
    <cellStyle name="Accent3 11" xfId="46879" hidden="1"/>
    <cellStyle name="Accent3 11" xfId="47259" hidden="1"/>
    <cellStyle name="Accent3 11" xfId="47625" hidden="1"/>
    <cellStyle name="Accent3 11" xfId="47982" hidden="1"/>
    <cellStyle name="Accent3 11" xfId="48335" hidden="1"/>
    <cellStyle name="Accent3 11" xfId="49859" hidden="1"/>
    <cellStyle name="Accent3 11" xfId="50500" hidden="1"/>
    <cellStyle name="Accent3 11" xfId="50889" hidden="1"/>
    <cellStyle name="Accent3 11" xfId="51269" hidden="1"/>
    <cellStyle name="Accent3 11" xfId="51635" hidden="1"/>
    <cellStyle name="Accent3 11" xfId="51992" hidden="1"/>
    <cellStyle name="Accent3 11" xfId="52345" hidden="1"/>
    <cellStyle name="Accent3 11" xfId="53421" hidden="1"/>
    <cellStyle name="Accent3 11" xfId="54062" hidden="1"/>
    <cellStyle name="Accent3 11" xfId="54451" hidden="1"/>
    <cellStyle name="Accent3 11" xfId="54831" hidden="1"/>
    <cellStyle name="Accent3 11" xfId="55197" hidden="1"/>
    <cellStyle name="Accent3 11" xfId="55554" hidden="1"/>
    <cellStyle name="Accent3 11" xfId="55907"/>
    <cellStyle name="Accent3 12" xfId="45536" hidden="1"/>
    <cellStyle name="Accent3 12" xfId="46192" hidden="1"/>
    <cellStyle name="Accent3 12" xfId="46577" hidden="1"/>
    <cellStyle name="Accent3 12" xfId="46960" hidden="1"/>
    <cellStyle name="Accent3 12" xfId="47334" hidden="1"/>
    <cellStyle name="Accent3 12" xfId="47691" hidden="1"/>
    <cellStyle name="Accent3 12" xfId="48046" hidden="1"/>
    <cellStyle name="Accent3 12" xfId="49564" hidden="1"/>
    <cellStyle name="Accent3 12" xfId="50202" hidden="1"/>
    <cellStyle name="Accent3 12" xfId="50587" hidden="1"/>
    <cellStyle name="Accent3 12" xfId="50970" hidden="1"/>
    <cellStyle name="Accent3 12" xfId="51344" hidden="1"/>
    <cellStyle name="Accent3 12" xfId="51701" hidden="1"/>
    <cellStyle name="Accent3 12" xfId="52056" hidden="1"/>
    <cellStyle name="Accent3 12" xfId="53130" hidden="1"/>
    <cellStyle name="Accent3 12" xfId="53764" hidden="1"/>
    <cellStyle name="Accent3 12" xfId="54149" hidden="1"/>
    <cellStyle name="Accent3 12" xfId="54532" hidden="1"/>
    <cellStyle name="Accent3 12" xfId="54906" hidden="1"/>
    <cellStyle name="Accent3 12" xfId="55263" hidden="1"/>
    <cellStyle name="Accent3 12" xfId="55618" hidden="1"/>
    <cellStyle name="Accent3 12" xfId="44605"/>
    <cellStyle name="Accent3 13" xfId="45161" hidden="1"/>
    <cellStyle name="Accent3 13" xfId="45859" hidden="1"/>
    <cellStyle name="Accent3 13" xfId="45042" hidden="1"/>
    <cellStyle name="Accent3 13" xfId="44760" hidden="1"/>
    <cellStyle name="Accent3 13" xfId="46221" hidden="1"/>
    <cellStyle name="Accent3 13" xfId="44782" hidden="1"/>
    <cellStyle name="Accent3 13" xfId="46032" hidden="1"/>
    <cellStyle name="Accent3 13" xfId="49304" hidden="1"/>
    <cellStyle name="Accent3 13" xfId="49869" hidden="1"/>
    <cellStyle name="Accent3 13" xfId="49212" hidden="1"/>
    <cellStyle name="Accent3 13" xfId="48930" hidden="1"/>
    <cellStyle name="Accent3 13" xfId="50231" hidden="1"/>
    <cellStyle name="Accent3 13" xfId="48952" hidden="1"/>
    <cellStyle name="Accent3 13" xfId="50042" hidden="1"/>
    <cellStyle name="Accent3 13" xfId="52883" hidden="1"/>
    <cellStyle name="Accent3 13" xfId="53431" hidden="1"/>
    <cellStyle name="Accent3 13" xfId="52797" hidden="1"/>
    <cellStyle name="Accent3 13" xfId="52514" hidden="1"/>
    <cellStyle name="Accent3 13" xfId="53793" hidden="1"/>
    <cellStyle name="Accent3 13" xfId="52536" hidden="1"/>
    <cellStyle name="Accent3 13" xfId="53604" hidden="1"/>
    <cellStyle name="Accent3 13" xfId="44363"/>
    <cellStyle name="Accent3 14" xfId="45557" hidden="1"/>
    <cellStyle name="Accent3 14" xfId="46208" hidden="1"/>
    <cellStyle name="Accent3 14" xfId="46594" hidden="1"/>
    <cellStyle name="Accent3 14" xfId="46976" hidden="1"/>
    <cellStyle name="Accent3 14" xfId="47348" hidden="1"/>
    <cellStyle name="Accent3 14" xfId="47705" hidden="1"/>
    <cellStyle name="Accent3 14" xfId="48060" hidden="1"/>
    <cellStyle name="Accent3 14" xfId="49579" hidden="1"/>
    <cellStyle name="Accent3 14" xfId="50218" hidden="1"/>
    <cellStyle name="Accent3 14" xfId="50604" hidden="1"/>
    <cellStyle name="Accent3 14" xfId="50986" hidden="1"/>
    <cellStyle name="Accent3 14" xfId="51358" hidden="1"/>
    <cellStyle name="Accent3 14" xfId="51715" hidden="1"/>
    <cellStyle name="Accent3 14" xfId="52070" hidden="1"/>
    <cellStyle name="Accent3 14" xfId="53144" hidden="1"/>
    <cellStyle name="Accent3 14" xfId="53780" hidden="1"/>
    <cellStyle name="Accent3 14" xfId="54166" hidden="1"/>
    <cellStyle name="Accent3 14" xfId="54548" hidden="1"/>
    <cellStyle name="Accent3 14" xfId="54920" hidden="1"/>
    <cellStyle name="Accent3 14" xfId="55277" hidden="1"/>
    <cellStyle name="Accent3 14" xfId="55632" hidden="1"/>
    <cellStyle name="Accent3 14" xfId="44676"/>
    <cellStyle name="Accent3 15" xfId="45462" hidden="1"/>
    <cellStyle name="Accent3 15" xfId="46135" hidden="1"/>
    <cellStyle name="Accent3 15" xfId="46524" hidden="1"/>
    <cellStyle name="Accent3 15" xfId="46907" hidden="1"/>
    <cellStyle name="Accent3 15" xfId="47281" hidden="1"/>
    <cellStyle name="Accent3 15" xfId="47642" hidden="1"/>
    <cellStyle name="Accent3 15" xfId="47997" hidden="1"/>
    <cellStyle name="Accent3 15" xfId="49511" hidden="1"/>
    <cellStyle name="Accent3 15" xfId="50145" hidden="1"/>
    <cellStyle name="Accent3 15" xfId="50534" hidden="1"/>
    <cellStyle name="Accent3 15" xfId="50917" hidden="1"/>
    <cellStyle name="Accent3 15" xfId="51291" hidden="1"/>
    <cellStyle name="Accent3 15" xfId="51652" hidden="1"/>
    <cellStyle name="Accent3 15" xfId="52007" hidden="1"/>
    <cellStyle name="Accent3 15" xfId="53080" hidden="1"/>
    <cellStyle name="Accent3 15" xfId="53707" hidden="1"/>
    <cellStyle name="Accent3 15" xfId="54096" hidden="1"/>
    <cellStyle name="Accent3 15" xfId="54479" hidden="1"/>
    <cellStyle name="Accent3 15" xfId="54853" hidden="1"/>
    <cellStyle name="Accent3 15" xfId="55214" hidden="1"/>
    <cellStyle name="Accent3 15" xfId="55569" hidden="1"/>
    <cellStyle name="Accent3 15" xfId="44398"/>
    <cellStyle name="Accent3 16" xfId="45577" hidden="1"/>
    <cellStyle name="Accent3 16" xfId="46228" hidden="1"/>
    <cellStyle name="Accent3 16" xfId="46614" hidden="1"/>
    <cellStyle name="Accent3 16" xfId="46994" hidden="1"/>
    <cellStyle name="Accent3 16" xfId="47366" hidden="1"/>
    <cellStyle name="Accent3 16" xfId="47723" hidden="1"/>
    <cellStyle name="Accent3 16" xfId="48078" hidden="1"/>
    <cellStyle name="Accent3 16" xfId="49598" hidden="1"/>
    <cellStyle name="Accent3 16" xfId="50238" hidden="1"/>
    <cellStyle name="Accent3 16" xfId="50624" hidden="1"/>
    <cellStyle name="Accent3 16" xfId="51004" hidden="1"/>
    <cellStyle name="Accent3 16" xfId="51376" hidden="1"/>
    <cellStyle name="Accent3 16" xfId="51733" hidden="1"/>
    <cellStyle name="Accent3 16" xfId="52088" hidden="1"/>
    <cellStyle name="Accent3 16" xfId="53162" hidden="1"/>
    <cellStyle name="Accent3 16" xfId="53800" hidden="1"/>
    <cellStyle name="Accent3 16" xfId="54186" hidden="1"/>
    <cellStyle name="Accent3 16" xfId="54566" hidden="1"/>
    <cellStyle name="Accent3 16" xfId="54938" hidden="1"/>
    <cellStyle name="Accent3 16" xfId="55295" hidden="1"/>
    <cellStyle name="Accent3 16" xfId="55650" hidden="1"/>
    <cellStyle name="Accent3 16" xfId="44698"/>
    <cellStyle name="Accent3 17" xfId="44338"/>
    <cellStyle name="Accent3 18" xfId="44719"/>
    <cellStyle name="Accent3 19" xfId="44621"/>
    <cellStyle name="Accent3 2" xfId="2352"/>
    <cellStyle name="Accent3 2 10" xfId="46249"/>
    <cellStyle name="Accent3 2 11" xfId="46635"/>
    <cellStyle name="Accent3 2 12" xfId="47015"/>
    <cellStyle name="Accent3 2 13" xfId="47387"/>
    <cellStyle name="Accent3 2 14" xfId="47744"/>
    <cellStyle name="Accent3 2 15" xfId="48099"/>
    <cellStyle name="Accent3 2 16" xfId="49620"/>
    <cellStyle name="Accent3 2 17" xfId="50259"/>
    <cellStyle name="Accent3 2 18" xfId="50645"/>
    <cellStyle name="Accent3 2 19" xfId="51025"/>
    <cellStyle name="Accent3 2 2" xfId="2353"/>
    <cellStyle name="Accent3 2 2 10" xfId="47436"/>
    <cellStyle name="Accent3 2 2 11" xfId="47793"/>
    <cellStyle name="Accent3 2 2 12" xfId="48148"/>
    <cellStyle name="Accent3 2 2 13" xfId="49669"/>
    <cellStyle name="Accent3 2 2 14" xfId="50308"/>
    <cellStyle name="Accent3 2 2 15" xfId="50694"/>
    <cellStyle name="Accent3 2 2 16" xfId="51074"/>
    <cellStyle name="Accent3 2 2 17" xfId="51446"/>
    <cellStyle name="Accent3 2 2 18" xfId="51803"/>
    <cellStyle name="Accent3 2 2 19" xfId="52158"/>
    <cellStyle name="Accent3 2 2 2" xfId="2354"/>
    <cellStyle name="Accent3 2 2 2 2" xfId="4020" hidden="1"/>
    <cellStyle name="Accent3 2 2 20" xfId="53232"/>
    <cellStyle name="Accent3 2 2 21" xfId="53870"/>
    <cellStyle name="Accent3 2 2 22" xfId="54256"/>
    <cellStyle name="Accent3 2 2 23" xfId="54636"/>
    <cellStyle name="Accent3 2 2 24" xfId="55008"/>
    <cellStyle name="Accent3 2 2 25" xfId="55365"/>
    <cellStyle name="Accent3 2 2 26" xfId="55720"/>
    <cellStyle name="Accent3 2 2 3" xfId="2355"/>
    <cellStyle name="Accent3 2 2 4" xfId="11681" hidden="1"/>
    <cellStyle name="Accent3 2 2 4" xfId="44154"/>
    <cellStyle name="Accent3 2 2 5" xfId="25272"/>
    <cellStyle name="Accent3 2 2 6" xfId="45646"/>
    <cellStyle name="Accent3 2 2 7" xfId="46298"/>
    <cellStyle name="Accent3 2 2 8" xfId="46684"/>
    <cellStyle name="Accent3 2 2 9" xfId="47064"/>
    <cellStyle name="Accent3 2 2_Balance sheet - Parent" xfId="38679"/>
    <cellStyle name="Accent3 2 20" xfId="51397"/>
    <cellStyle name="Accent3 2 21" xfId="51754"/>
    <cellStyle name="Accent3 2 22" xfId="52109"/>
    <cellStyle name="Accent3 2 23" xfId="53183"/>
    <cellStyle name="Accent3 2 24" xfId="53821"/>
    <cellStyle name="Accent3 2 25" xfId="54207"/>
    <cellStyle name="Accent3 2 26" xfId="54587"/>
    <cellStyle name="Accent3 2 27" xfId="54959"/>
    <cellStyle name="Accent3 2 28" xfId="55316"/>
    <cellStyle name="Accent3 2 29" xfId="55671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4"/>
    <cellStyle name="Accent3 2 9" xfId="45598"/>
    <cellStyle name="Accent3 2_Balance sheet - Parent" xfId="38678"/>
    <cellStyle name="Accent3 20" xfId="44739"/>
    <cellStyle name="Accent3 21" xfId="48641"/>
    <cellStyle name="Accent3 22" xfId="48774"/>
    <cellStyle name="Accent3 23" xfId="48585"/>
    <cellStyle name="Accent3 24" xfId="48846"/>
    <cellStyle name="Accent3 25" xfId="48621"/>
    <cellStyle name="Accent3 26" xfId="48868"/>
    <cellStyle name="Accent3 27" xfId="48560"/>
    <cellStyle name="Accent3 28" xfId="48889"/>
    <cellStyle name="Accent3 29" xfId="48793"/>
    <cellStyle name="Accent3 3" xfId="2363"/>
    <cellStyle name="Accent3 30" xfId="48909"/>
    <cellStyle name="Accent3 31" xfId="48403"/>
    <cellStyle name="Accent3 32" xfId="52361"/>
    <cellStyle name="Accent3 33" xfId="48397"/>
    <cellStyle name="Accent3 34" xfId="52430"/>
    <cellStyle name="Accent3 35" xfId="48681"/>
    <cellStyle name="Accent3 36" xfId="52452"/>
    <cellStyle name="Accent3 37" xfId="48494"/>
    <cellStyle name="Accent3 38" xfId="52473"/>
    <cellStyle name="Accent3 39" xfId="52379"/>
    <cellStyle name="Accent3 4" xfId="2364"/>
    <cellStyle name="Accent3 40" xfId="52493"/>
    <cellStyle name="Accent3 5" xfId="2365"/>
    <cellStyle name="Accent3 6" xfId="2366"/>
    <cellStyle name="Accent3 6 2" xfId="4024"/>
    <cellStyle name="Accent3 6 3" xfId="45135"/>
    <cellStyle name="Accent3 7" xfId="25270"/>
    <cellStyle name="Accent3 7 2" xfId="45245"/>
    <cellStyle name="Accent3 8" xfId="45445"/>
    <cellStyle name="Accent3 9" xfId="45186"/>
    <cellStyle name="Accent4" xfId="43311" builtinId="41" customBuiltin="1"/>
    <cellStyle name="Accent4 10" xfId="45515" hidden="1"/>
    <cellStyle name="Accent4 10" xfId="45703" hidden="1"/>
    <cellStyle name="Accent4 10" xfId="46354" hidden="1"/>
    <cellStyle name="Accent4 10" xfId="46741" hidden="1"/>
    <cellStyle name="Accent4 10" xfId="47121" hidden="1"/>
    <cellStyle name="Accent4 10" xfId="47492" hidden="1"/>
    <cellStyle name="Accent4 10" xfId="47849" hidden="1"/>
    <cellStyle name="Accent4 10" xfId="48204" hidden="1"/>
    <cellStyle name="Accent4 10" xfId="49725" hidden="1"/>
    <cellStyle name="Accent4 10" xfId="50364" hidden="1"/>
    <cellStyle name="Accent4 10" xfId="50751" hidden="1"/>
    <cellStyle name="Accent4 10" xfId="51131" hidden="1"/>
    <cellStyle name="Accent4 10" xfId="51502" hidden="1"/>
    <cellStyle name="Accent4 10" xfId="51859" hidden="1"/>
    <cellStyle name="Accent4 10" xfId="52214" hidden="1"/>
    <cellStyle name="Accent4 10" xfId="53288" hidden="1"/>
    <cellStyle name="Accent4 10" xfId="53926" hidden="1"/>
    <cellStyle name="Accent4 10" xfId="54313" hidden="1"/>
    <cellStyle name="Accent4 10" xfId="54693" hidden="1"/>
    <cellStyle name="Accent4 10" xfId="55064" hidden="1"/>
    <cellStyle name="Accent4 10" xfId="55421" hidden="1"/>
    <cellStyle name="Accent4 10" xfId="55776"/>
    <cellStyle name="Accent4 11" xfId="45209" hidden="1"/>
    <cellStyle name="Accent4 11" xfId="45850" hidden="1"/>
    <cellStyle name="Accent4 11" xfId="46491" hidden="1"/>
    <cellStyle name="Accent4 11" xfId="46880" hidden="1"/>
    <cellStyle name="Accent4 11" xfId="47260" hidden="1"/>
    <cellStyle name="Accent4 11" xfId="47626" hidden="1"/>
    <cellStyle name="Accent4 11" xfId="47983" hidden="1"/>
    <cellStyle name="Accent4 11" xfId="48336" hidden="1"/>
    <cellStyle name="Accent4 11" xfId="49860" hidden="1"/>
    <cellStyle name="Accent4 11" xfId="50501" hidden="1"/>
    <cellStyle name="Accent4 11" xfId="50890" hidden="1"/>
    <cellStyle name="Accent4 11" xfId="51270" hidden="1"/>
    <cellStyle name="Accent4 11" xfId="51636" hidden="1"/>
    <cellStyle name="Accent4 11" xfId="51993" hidden="1"/>
    <cellStyle name="Accent4 11" xfId="52346" hidden="1"/>
    <cellStyle name="Accent4 11" xfId="53422" hidden="1"/>
    <cellStyle name="Accent4 11" xfId="54063" hidden="1"/>
    <cellStyle name="Accent4 11" xfId="54452" hidden="1"/>
    <cellStyle name="Accent4 11" xfId="54832" hidden="1"/>
    <cellStyle name="Accent4 11" xfId="55198" hidden="1"/>
    <cellStyle name="Accent4 11" xfId="55555" hidden="1"/>
    <cellStyle name="Accent4 11" xfId="55908"/>
    <cellStyle name="Accent4 12" xfId="45537" hidden="1"/>
    <cellStyle name="Accent4 12" xfId="46193" hidden="1"/>
    <cellStyle name="Accent4 12" xfId="46578" hidden="1"/>
    <cellStyle name="Accent4 12" xfId="46961" hidden="1"/>
    <cellStyle name="Accent4 12" xfId="47335" hidden="1"/>
    <cellStyle name="Accent4 12" xfId="47692" hidden="1"/>
    <cellStyle name="Accent4 12" xfId="48047" hidden="1"/>
    <cellStyle name="Accent4 12" xfId="49565" hidden="1"/>
    <cellStyle name="Accent4 12" xfId="50203" hidden="1"/>
    <cellStyle name="Accent4 12" xfId="50588" hidden="1"/>
    <cellStyle name="Accent4 12" xfId="50971" hidden="1"/>
    <cellStyle name="Accent4 12" xfId="51345" hidden="1"/>
    <cellStyle name="Accent4 12" xfId="51702" hidden="1"/>
    <cellStyle name="Accent4 12" xfId="52057" hidden="1"/>
    <cellStyle name="Accent4 12" xfId="53131" hidden="1"/>
    <cellStyle name="Accent4 12" xfId="53765" hidden="1"/>
    <cellStyle name="Accent4 12" xfId="54150" hidden="1"/>
    <cellStyle name="Accent4 12" xfId="54533" hidden="1"/>
    <cellStyle name="Accent4 12" xfId="54907" hidden="1"/>
    <cellStyle name="Accent4 12" xfId="55264" hidden="1"/>
    <cellStyle name="Accent4 12" xfId="55619" hidden="1"/>
    <cellStyle name="Accent4 12" xfId="44606"/>
    <cellStyle name="Accent4 13" xfId="45466" hidden="1"/>
    <cellStyle name="Accent4 13" xfId="46138" hidden="1"/>
    <cellStyle name="Accent4 13" xfId="46527" hidden="1"/>
    <cellStyle name="Accent4 13" xfId="46910" hidden="1"/>
    <cellStyle name="Accent4 13" xfId="47284" hidden="1"/>
    <cellStyle name="Accent4 13" xfId="47645" hidden="1"/>
    <cellStyle name="Accent4 13" xfId="48000" hidden="1"/>
    <cellStyle name="Accent4 13" xfId="49515" hidden="1"/>
    <cellStyle name="Accent4 13" xfId="50148" hidden="1"/>
    <cellStyle name="Accent4 13" xfId="50537" hidden="1"/>
    <cellStyle name="Accent4 13" xfId="50920" hidden="1"/>
    <cellStyle name="Accent4 13" xfId="51294" hidden="1"/>
    <cellStyle name="Accent4 13" xfId="51655" hidden="1"/>
    <cellStyle name="Accent4 13" xfId="52010" hidden="1"/>
    <cellStyle name="Accent4 13" xfId="53084" hidden="1"/>
    <cellStyle name="Accent4 13" xfId="53710" hidden="1"/>
    <cellStyle name="Accent4 13" xfId="54099" hidden="1"/>
    <cellStyle name="Accent4 13" xfId="54482" hidden="1"/>
    <cellStyle name="Accent4 13" xfId="54856" hidden="1"/>
    <cellStyle name="Accent4 13" xfId="55217" hidden="1"/>
    <cellStyle name="Accent4 13" xfId="55572" hidden="1"/>
    <cellStyle name="Accent4 13" xfId="44361"/>
    <cellStyle name="Accent4 14" xfId="45558" hidden="1"/>
    <cellStyle name="Accent4 14" xfId="46209" hidden="1"/>
    <cellStyle name="Accent4 14" xfId="46595" hidden="1"/>
    <cellStyle name="Accent4 14" xfId="46977" hidden="1"/>
    <cellStyle name="Accent4 14" xfId="47349" hidden="1"/>
    <cellStyle name="Accent4 14" xfId="47706" hidden="1"/>
    <cellStyle name="Accent4 14" xfId="48061" hidden="1"/>
    <cellStyle name="Accent4 14" xfId="49580" hidden="1"/>
    <cellStyle name="Accent4 14" xfId="50219" hidden="1"/>
    <cellStyle name="Accent4 14" xfId="50605" hidden="1"/>
    <cellStyle name="Accent4 14" xfId="50987" hidden="1"/>
    <cellStyle name="Accent4 14" xfId="51359" hidden="1"/>
    <cellStyle name="Accent4 14" xfId="51716" hidden="1"/>
    <cellStyle name="Accent4 14" xfId="52071" hidden="1"/>
    <cellStyle name="Accent4 14" xfId="53145" hidden="1"/>
    <cellStyle name="Accent4 14" xfId="53781" hidden="1"/>
    <cellStyle name="Accent4 14" xfId="54167" hidden="1"/>
    <cellStyle name="Accent4 14" xfId="54549" hidden="1"/>
    <cellStyle name="Accent4 14" xfId="54921" hidden="1"/>
    <cellStyle name="Accent4 14" xfId="55278" hidden="1"/>
    <cellStyle name="Accent4 14" xfId="55633" hidden="1"/>
    <cellStyle name="Accent4 14" xfId="44677"/>
    <cellStyle name="Accent4 15" xfId="45226" hidden="1"/>
    <cellStyle name="Accent4 15" xfId="45913" hidden="1"/>
    <cellStyle name="Accent4 15" xfId="44902" hidden="1"/>
    <cellStyle name="Accent4 15" xfId="46006" hidden="1"/>
    <cellStyle name="Accent4 15" xfId="45414" hidden="1"/>
    <cellStyle name="Accent4 15" xfId="44961" hidden="1"/>
    <cellStyle name="Accent4 15" xfId="44852" hidden="1"/>
    <cellStyle name="Accent4 15" xfId="49351" hidden="1"/>
    <cellStyle name="Accent4 15" xfId="49923" hidden="1"/>
    <cellStyle name="Accent4 15" xfId="49072" hidden="1"/>
    <cellStyle name="Accent4 15" xfId="50016" hidden="1"/>
    <cellStyle name="Accent4 15" xfId="49491" hidden="1"/>
    <cellStyle name="Accent4 15" xfId="49131" hidden="1"/>
    <cellStyle name="Accent4 15" xfId="49022" hidden="1"/>
    <cellStyle name="Accent4 15" xfId="52928" hidden="1"/>
    <cellStyle name="Accent4 15" xfId="53485" hidden="1"/>
    <cellStyle name="Accent4 15" xfId="52656" hidden="1"/>
    <cellStyle name="Accent4 15" xfId="53578" hidden="1"/>
    <cellStyle name="Accent4 15" xfId="53064" hidden="1"/>
    <cellStyle name="Accent4 15" xfId="52716" hidden="1"/>
    <cellStyle name="Accent4 15" xfId="52606" hidden="1"/>
    <cellStyle name="Accent4 15" xfId="44384"/>
    <cellStyle name="Accent4 16" xfId="45578" hidden="1"/>
    <cellStyle name="Accent4 16" xfId="46229" hidden="1"/>
    <cellStyle name="Accent4 16" xfId="46615" hidden="1"/>
    <cellStyle name="Accent4 16" xfId="46995" hidden="1"/>
    <cellStyle name="Accent4 16" xfId="47367" hidden="1"/>
    <cellStyle name="Accent4 16" xfId="47724" hidden="1"/>
    <cellStyle name="Accent4 16" xfId="48079" hidden="1"/>
    <cellStyle name="Accent4 16" xfId="49599" hidden="1"/>
    <cellStyle name="Accent4 16" xfId="50239" hidden="1"/>
    <cellStyle name="Accent4 16" xfId="50625" hidden="1"/>
    <cellStyle name="Accent4 16" xfId="51005" hidden="1"/>
    <cellStyle name="Accent4 16" xfId="51377" hidden="1"/>
    <cellStyle name="Accent4 16" xfId="51734" hidden="1"/>
    <cellStyle name="Accent4 16" xfId="52089" hidden="1"/>
    <cellStyle name="Accent4 16" xfId="53163" hidden="1"/>
    <cellStyle name="Accent4 16" xfId="53801" hidden="1"/>
    <cellStyle name="Accent4 16" xfId="54187" hidden="1"/>
    <cellStyle name="Accent4 16" xfId="54567" hidden="1"/>
    <cellStyle name="Accent4 16" xfId="54939" hidden="1"/>
    <cellStyle name="Accent4 16" xfId="55296" hidden="1"/>
    <cellStyle name="Accent4 16" xfId="55651" hidden="1"/>
    <cellStyle name="Accent4 16" xfId="44699"/>
    <cellStyle name="Accent4 17" xfId="44624"/>
    <cellStyle name="Accent4 18" xfId="44720"/>
    <cellStyle name="Accent4 19" xfId="44401"/>
    <cellStyle name="Accent4 2" xfId="2367"/>
    <cellStyle name="Accent4 2 10" xfId="46250"/>
    <cellStyle name="Accent4 2 11" xfId="46636"/>
    <cellStyle name="Accent4 2 12" xfId="47016"/>
    <cellStyle name="Accent4 2 13" xfId="47388"/>
    <cellStyle name="Accent4 2 14" xfId="47745"/>
    <cellStyle name="Accent4 2 15" xfId="48100"/>
    <cellStyle name="Accent4 2 16" xfId="49621"/>
    <cellStyle name="Accent4 2 17" xfId="50260"/>
    <cellStyle name="Accent4 2 18" xfId="50646"/>
    <cellStyle name="Accent4 2 19" xfId="51026"/>
    <cellStyle name="Accent4 2 2" xfId="2368"/>
    <cellStyle name="Accent4 2 2 10" xfId="47437"/>
    <cellStyle name="Accent4 2 2 11" xfId="47794"/>
    <cellStyle name="Accent4 2 2 12" xfId="48149"/>
    <cellStyle name="Accent4 2 2 13" xfId="49670"/>
    <cellStyle name="Accent4 2 2 14" xfId="50309"/>
    <cellStyle name="Accent4 2 2 15" xfId="50695"/>
    <cellStyle name="Accent4 2 2 16" xfId="51075"/>
    <cellStyle name="Accent4 2 2 17" xfId="51447"/>
    <cellStyle name="Accent4 2 2 18" xfId="51804"/>
    <cellStyle name="Accent4 2 2 19" xfId="52159"/>
    <cellStyle name="Accent4 2 2 2" xfId="2369"/>
    <cellStyle name="Accent4 2 2 2 2" xfId="4025" hidden="1"/>
    <cellStyle name="Accent4 2 2 20" xfId="53233"/>
    <cellStyle name="Accent4 2 2 21" xfId="53871"/>
    <cellStyle name="Accent4 2 2 22" xfId="54257"/>
    <cellStyle name="Accent4 2 2 23" xfId="54637"/>
    <cellStyle name="Accent4 2 2 24" xfId="55009"/>
    <cellStyle name="Accent4 2 2 25" xfId="55366"/>
    <cellStyle name="Accent4 2 2 26" xfId="55721"/>
    <cellStyle name="Accent4 2 2 3" xfId="2370"/>
    <cellStyle name="Accent4 2 2 4" xfId="11683" hidden="1"/>
    <cellStyle name="Accent4 2 2 4" xfId="44155"/>
    <cellStyle name="Accent4 2 2 5" xfId="25277"/>
    <cellStyle name="Accent4 2 2 6" xfId="45647"/>
    <cellStyle name="Accent4 2 2 7" xfId="46299"/>
    <cellStyle name="Accent4 2 2 8" xfId="46685"/>
    <cellStyle name="Accent4 2 2 9" xfId="47065"/>
    <cellStyle name="Accent4 2 2_Balance sheet - Parent" xfId="38682"/>
    <cellStyle name="Accent4 2 20" xfId="51398"/>
    <cellStyle name="Accent4 2 21" xfId="51755"/>
    <cellStyle name="Accent4 2 22" xfId="52110"/>
    <cellStyle name="Accent4 2 23" xfId="53184"/>
    <cellStyle name="Accent4 2 24" xfId="53822"/>
    <cellStyle name="Accent4 2 25" xfId="54208"/>
    <cellStyle name="Accent4 2 26" xfId="54588"/>
    <cellStyle name="Accent4 2 27" xfId="54960"/>
    <cellStyle name="Accent4 2 28" xfId="55317"/>
    <cellStyle name="Accent4 2 29" xfId="55672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5"/>
    <cellStyle name="Accent4 2 9" xfId="45599"/>
    <cellStyle name="Accent4 2_Balance sheet - Parent" xfId="38681"/>
    <cellStyle name="Accent4 20" xfId="44740"/>
    <cellStyle name="Accent4 21" xfId="48643"/>
    <cellStyle name="Accent4 22" xfId="48775"/>
    <cellStyle name="Accent4 23" xfId="48583"/>
    <cellStyle name="Accent4 24" xfId="48847"/>
    <cellStyle name="Accent4 25" xfId="48608"/>
    <cellStyle name="Accent4 26" xfId="48869"/>
    <cellStyle name="Accent4 27" xfId="48796"/>
    <cellStyle name="Accent4 28" xfId="48890"/>
    <cellStyle name="Accent4 29" xfId="48624"/>
    <cellStyle name="Accent4 3" xfId="2378"/>
    <cellStyle name="Accent4 30" xfId="48910"/>
    <cellStyle name="Accent4 31" xfId="48467"/>
    <cellStyle name="Accent4 32" xfId="52362"/>
    <cellStyle name="Accent4 33" xfId="48533"/>
    <cellStyle name="Accent4 34" xfId="52431"/>
    <cellStyle name="Accent4 35" xfId="48488"/>
    <cellStyle name="Accent4 36" xfId="52453"/>
    <cellStyle name="Accent4 37" xfId="52382"/>
    <cellStyle name="Accent4 38" xfId="52474"/>
    <cellStyle name="Accent4 39" xfId="48409"/>
    <cellStyle name="Accent4 4" xfId="2379"/>
    <cellStyle name="Accent4 40" xfId="52494"/>
    <cellStyle name="Accent4 5" xfId="2380"/>
    <cellStyle name="Accent4 6" xfId="2381"/>
    <cellStyle name="Accent4 6 2" xfId="4029"/>
    <cellStyle name="Accent4 6 3" xfId="45139"/>
    <cellStyle name="Accent4 7" xfId="25275"/>
    <cellStyle name="Accent4 7 2" xfId="45249"/>
    <cellStyle name="Accent4 8" xfId="45446"/>
    <cellStyle name="Accent4 9" xfId="45183"/>
    <cellStyle name="Accent5" xfId="43312" builtinId="45" customBuiltin="1"/>
    <cellStyle name="Accent5 10" xfId="2382"/>
    <cellStyle name="Accent5 10 10" xfId="49849"/>
    <cellStyle name="Accent5 10 11" xfId="50490"/>
    <cellStyle name="Accent5 10 12" xfId="50879"/>
    <cellStyle name="Accent5 10 13" xfId="51259"/>
    <cellStyle name="Accent5 10 14" xfId="51625"/>
    <cellStyle name="Accent5 10 15" xfId="51982"/>
    <cellStyle name="Accent5 10 16" xfId="52335"/>
    <cellStyle name="Accent5 10 17" xfId="53411"/>
    <cellStyle name="Accent5 10 18" xfId="54052"/>
    <cellStyle name="Accent5 10 19" xfId="54441"/>
    <cellStyle name="Accent5 10 2" xfId="45210"/>
    <cellStyle name="Accent5 10 20" xfId="54821"/>
    <cellStyle name="Accent5 10 21" xfId="55187"/>
    <cellStyle name="Accent5 10 22" xfId="55544"/>
    <cellStyle name="Accent5 10 23" xfId="55897"/>
    <cellStyle name="Accent5 10 3" xfId="45839"/>
    <cellStyle name="Accent5 10 4" xfId="46480"/>
    <cellStyle name="Accent5 10 5" xfId="46869"/>
    <cellStyle name="Accent5 10 6" xfId="47249"/>
    <cellStyle name="Accent5 10 7" xfId="47615"/>
    <cellStyle name="Accent5 10 8" xfId="47972"/>
    <cellStyle name="Accent5 10 9" xfId="48325"/>
    <cellStyle name="Accent5 11" xfId="2383"/>
    <cellStyle name="Accent5 11 10" xfId="49751"/>
    <cellStyle name="Accent5 11 11" xfId="50388"/>
    <cellStyle name="Accent5 11 12" xfId="50777"/>
    <cellStyle name="Accent5 11 13" xfId="51155"/>
    <cellStyle name="Accent5 11 14" xfId="51526"/>
    <cellStyle name="Accent5 11 15" xfId="51883"/>
    <cellStyle name="Accent5 11 16" xfId="52238"/>
    <cellStyle name="Accent5 11 17" xfId="53314"/>
    <cellStyle name="Accent5 11 18" xfId="53950"/>
    <cellStyle name="Accent5 11 19" xfId="54339"/>
    <cellStyle name="Accent5 11 2" xfId="4030" hidden="1"/>
    <cellStyle name="Accent5 11 2" xfId="45538"/>
    <cellStyle name="Accent5 11 20" xfId="54717"/>
    <cellStyle name="Accent5 11 21" xfId="55088"/>
    <cellStyle name="Accent5 11 22" xfId="55445"/>
    <cellStyle name="Accent5 11 23" xfId="55800"/>
    <cellStyle name="Accent5 11 3" xfId="45730"/>
    <cellStyle name="Accent5 11 4" xfId="46378"/>
    <cellStyle name="Accent5 11 5" xfId="46767"/>
    <cellStyle name="Accent5 11 6" xfId="47145"/>
    <cellStyle name="Accent5 11 7" xfId="47516"/>
    <cellStyle name="Accent5 11 8" xfId="47873"/>
    <cellStyle name="Accent5 11 9" xfId="48228"/>
    <cellStyle name="Accent5 12" xfId="11684" hidden="1"/>
    <cellStyle name="Accent5 12" xfId="45277" hidden="1"/>
    <cellStyle name="Accent5 12" xfId="45658" hidden="1"/>
    <cellStyle name="Accent5 12" xfId="46310" hidden="1"/>
    <cellStyle name="Accent5 12" xfId="46696" hidden="1"/>
    <cellStyle name="Accent5 12" xfId="47076" hidden="1"/>
    <cellStyle name="Accent5 12" xfId="47448" hidden="1"/>
    <cellStyle name="Accent5 12" xfId="47805" hidden="1"/>
    <cellStyle name="Accent5 12" xfId="48160" hidden="1"/>
    <cellStyle name="Accent5 12" xfId="49681" hidden="1"/>
    <cellStyle name="Accent5 12" xfId="50320" hidden="1"/>
    <cellStyle name="Accent5 12" xfId="50706" hidden="1"/>
    <cellStyle name="Accent5 12" xfId="51086" hidden="1"/>
    <cellStyle name="Accent5 12" xfId="51458" hidden="1"/>
    <cellStyle name="Accent5 12" xfId="51815" hidden="1"/>
    <cellStyle name="Accent5 12" xfId="52170" hidden="1"/>
    <cellStyle name="Accent5 12" xfId="53244" hidden="1"/>
    <cellStyle name="Accent5 12" xfId="53882" hidden="1"/>
    <cellStyle name="Accent5 12" xfId="54268" hidden="1"/>
    <cellStyle name="Accent5 12" xfId="54648" hidden="1"/>
    <cellStyle name="Accent5 12" xfId="55020" hidden="1"/>
    <cellStyle name="Accent5 12" xfId="55377" hidden="1"/>
    <cellStyle name="Accent5 12" xfId="55732"/>
    <cellStyle name="Accent5 13" xfId="45559" hidden="1"/>
    <cellStyle name="Accent5 13" xfId="46210" hidden="1"/>
    <cellStyle name="Accent5 13" xfId="46596" hidden="1"/>
    <cellStyle name="Accent5 13" xfId="46978" hidden="1"/>
    <cellStyle name="Accent5 13" xfId="47350" hidden="1"/>
    <cellStyle name="Accent5 13" xfId="47707" hidden="1"/>
    <cellStyle name="Accent5 13" xfId="48062" hidden="1"/>
    <cellStyle name="Accent5 13" xfId="49581" hidden="1"/>
    <cellStyle name="Accent5 13" xfId="50220" hidden="1"/>
    <cellStyle name="Accent5 13" xfId="50606" hidden="1"/>
    <cellStyle name="Accent5 13" xfId="50988" hidden="1"/>
    <cellStyle name="Accent5 13" xfId="51360" hidden="1"/>
    <cellStyle name="Accent5 13" xfId="51717" hidden="1"/>
    <cellStyle name="Accent5 13" xfId="52072" hidden="1"/>
    <cellStyle name="Accent5 13" xfId="53146" hidden="1"/>
    <cellStyle name="Accent5 13" xfId="53782" hidden="1"/>
    <cellStyle name="Accent5 13" xfId="54168" hidden="1"/>
    <cellStyle name="Accent5 13" xfId="54550" hidden="1"/>
    <cellStyle name="Accent5 13" xfId="54922" hidden="1"/>
    <cellStyle name="Accent5 13" xfId="55279" hidden="1"/>
    <cellStyle name="Accent5 13" xfId="55634" hidden="1"/>
    <cellStyle name="Accent5 13" xfId="44678"/>
    <cellStyle name="Accent5 14" xfId="45291" hidden="1"/>
    <cellStyle name="Accent5 14" xfId="45955" hidden="1"/>
    <cellStyle name="Accent5 14" xfId="46025" hidden="1"/>
    <cellStyle name="Accent5 14" xfId="45060" hidden="1"/>
    <cellStyle name="Accent5 14" xfId="46819" hidden="1"/>
    <cellStyle name="Accent5 14" xfId="44912" hidden="1"/>
    <cellStyle name="Accent5 14" xfId="44841" hidden="1"/>
    <cellStyle name="Accent5 14" xfId="49381" hidden="1"/>
    <cellStyle name="Accent5 14" xfId="49965" hidden="1"/>
    <cellStyle name="Accent5 14" xfId="50035" hidden="1"/>
    <cellStyle name="Accent5 14" xfId="49230" hidden="1"/>
    <cellStyle name="Accent5 14" xfId="50829" hidden="1"/>
    <cellStyle name="Accent5 14" xfId="49082" hidden="1"/>
    <cellStyle name="Accent5 14" xfId="49011" hidden="1"/>
    <cellStyle name="Accent5 14" xfId="52955" hidden="1"/>
    <cellStyle name="Accent5 14" xfId="53527" hidden="1"/>
    <cellStyle name="Accent5 14" xfId="53597" hidden="1"/>
    <cellStyle name="Accent5 14" xfId="52815" hidden="1"/>
    <cellStyle name="Accent5 14" xfId="54391" hidden="1"/>
    <cellStyle name="Accent5 14" xfId="52666" hidden="1"/>
    <cellStyle name="Accent5 14" xfId="52595" hidden="1"/>
    <cellStyle name="Accent5 14" xfId="44385"/>
    <cellStyle name="Accent5 15" xfId="45113" hidden="1"/>
    <cellStyle name="Accent5 15" xfId="44842" hidden="1"/>
    <cellStyle name="Accent5 15" xfId="45971" hidden="1"/>
    <cellStyle name="Accent5 15" xfId="44824" hidden="1"/>
    <cellStyle name="Accent5 15" xfId="44916" hidden="1"/>
    <cellStyle name="Accent5 15" xfId="44934" hidden="1"/>
    <cellStyle name="Accent5 15" xfId="45039" hidden="1"/>
    <cellStyle name="Accent5 15" xfId="49284" hidden="1"/>
    <cellStyle name="Accent5 15" xfId="49012" hidden="1"/>
    <cellStyle name="Accent5 15" xfId="49981" hidden="1"/>
    <cellStyle name="Accent5 15" xfId="48994" hidden="1"/>
    <cellStyle name="Accent5 15" xfId="49086" hidden="1"/>
    <cellStyle name="Accent5 15" xfId="49104" hidden="1"/>
    <cellStyle name="Accent5 15" xfId="49209" hidden="1"/>
    <cellStyle name="Accent5 15" xfId="52868" hidden="1"/>
    <cellStyle name="Accent5 15" xfId="52596" hidden="1"/>
    <cellStyle name="Accent5 15" xfId="53543" hidden="1"/>
    <cellStyle name="Accent5 15" xfId="52578" hidden="1"/>
    <cellStyle name="Accent5 15" xfId="52670" hidden="1"/>
    <cellStyle name="Accent5 15" xfId="52689" hidden="1"/>
    <cellStyle name="Accent5 15" xfId="52794" hidden="1"/>
    <cellStyle name="Accent5 15" xfId="44700"/>
    <cellStyle name="Accent5 16" xfId="44431"/>
    <cellStyle name="Accent5 17" xfId="44721"/>
    <cellStyle name="Accent5 18" xfId="44451"/>
    <cellStyle name="Accent5 19" xfId="44304"/>
    <cellStyle name="Accent5 2" xfId="2384"/>
    <cellStyle name="Accent5 2 10" xfId="46251"/>
    <cellStyle name="Accent5 2 11" xfId="46637"/>
    <cellStyle name="Accent5 2 12" xfId="47017"/>
    <cellStyle name="Accent5 2 13" xfId="47389"/>
    <cellStyle name="Accent5 2 14" xfId="47746"/>
    <cellStyle name="Accent5 2 15" xfId="48101"/>
    <cellStyle name="Accent5 2 16" xfId="49622"/>
    <cellStyle name="Accent5 2 17" xfId="50261"/>
    <cellStyle name="Accent5 2 18" xfId="50647"/>
    <cellStyle name="Accent5 2 19" xfId="51027"/>
    <cellStyle name="Accent5 2 2" xfId="2385"/>
    <cellStyle name="Accent5 2 2 10" xfId="47438"/>
    <cellStyle name="Accent5 2 2 11" xfId="47795"/>
    <cellStyle name="Accent5 2 2 12" xfId="48150"/>
    <cellStyle name="Accent5 2 2 13" xfId="49671"/>
    <cellStyle name="Accent5 2 2 14" xfId="50310"/>
    <cellStyle name="Accent5 2 2 15" xfId="50696"/>
    <cellStyle name="Accent5 2 2 16" xfId="51076"/>
    <cellStyle name="Accent5 2 2 17" xfId="51448"/>
    <cellStyle name="Accent5 2 2 18" xfId="51805"/>
    <cellStyle name="Accent5 2 2 19" xfId="52160"/>
    <cellStyle name="Accent5 2 2 2" xfId="2386"/>
    <cellStyle name="Accent5 2 2 2 2" xfId="4031" hidden="1"/>
    <cellStyle name="Accent5 2 2 20" xfId="53234"/>
    <cellStyle name="Accent5 2 2 21" xfId="53872"/>
    <cellStyle name="Accent5 2 2 22" xfId="54258"/>
    <cellStyle name="Accent5 2 2 23" xfId="54638"/>
    <cellStyle name="Accent5 2 2 24" xfId="55010"/>
    <cellStyle name="Accent5 2 2 25" xfId="55367"/>
    <cellStyle name="Accent5 2 2 26" xfId="55722"/>
    <cellStyle name="Accent5 2 2 3" xfId="2387"/>
    <cellStyle name="Accent5 2 2 4" xfId="11686" hidden="1"/>
    <cellStyle name="Accent5 2 2 4" xfId="44156"/>
    <cellStyle name="Accent5 2 2 5" xfId="25281"/>
    <cellStyle name="Accent5 2 2 6" xfId="45648"/>
    <cellStyle name="Accent5 2 2 7" xfId="46300"/>
    <cellStyle name="Accent5 2 2 8" xfId="46686"/>
    <cellStyle name="Accent5 2 2 9" xfId="47066"/>
    <cellStyle name="Accent5 2 2_Balance sheet - Parent" xfId="38685"/>
    <cellStyle name="Accent5 2 20" xfId="51399"/>
    <cellStyle name="Accent5 2 21" xfId="51756"/>
    <cellStyle name="Accent5 2 22" xfId="52111"/>
    <cellStyle name="Accent5 2 23" xfId="53185"/>
    <cellStyle name="Accent5 2 24" xfId="53823"/>
    <cellStyle name="Accent5 2 25" xfId="54209"/>
    <cellStyle name="Accent5 2 26" xfId="54589"/>
    <cellStyle name="Accent5 2 27" xfId="54961"/>
    <cellStyle name="Accent5 2 28" xfId="55318"/>
    <cellStyle name="Accent5 2 29" xfId="55673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6"/>
    <cellStyle name="Accent5 2 9" xfId="45600"/>
    <cellStyle name="Accent5 2_Balance sheet - Parent" xfId="38684"/>
    <cellStyle name="Accent5 20" xfId="48645"/>
    <cellStyle name="Accent5 21" xfId="48776"/>
    <cellStyle name="Accent5 22" xfId="48659"/>
    <cellStyle name="Accent5 23" xfId="48848"/>
    <cellStyle name="Accent5 24" xfId="48609"/>
    <cellStyle name="Accent5 25" xfId="48870"/>
    <cellStyle name="Accent5 26" xfId="48666"/>
    <cellStyle name="Accent5 27" xfId="48891"/>
    <cellStyle name="Accent5 28" xfId="48685"/>
    <cellStyle name="Accent5 29" xfId="48543"/>
    <cellStyle name="Accent5 3" xfId="2395"/>
    <cellStyle name="Accent5 30" xfId="48465"/>
    <cellStyle name="Accent5 31" xfId="52363"/>
    <cellStyle name="Accent5 32" xfId="48456"/>
    <cellStyle name="Accent5 33" xfId="52432"/>
    <cellStyle name="Accent5 34" xfId="48487"/>
    <cellStyle name="Accent5 35" xfId="52454"/>
    <cellStyle name="Accent5 36" xfId="48452"/>
    <cellStyle name="Accent5 37" xfId="52475"/>
    <cellStyle name="Accent5 38" xfId="48406"/>
    <cellStyle name="Accent5 39" xfId="48506"/>
    <cellStyle name="Accent5 4" xfId="2396"/>
    <cellStyle name="Accent5 5" xfId="2397"/>
    <cellStyle name="Accent5 5 2" xfId="45143"/>
    <cellStyle name="Accent5 6" xfId="2398"/>
    <cellStyle name="Accent5 6 2" xfId="45253"/>
    <cellStyle name="Accent5 7" xfId="2399"/>
    <cellStyle name="Accent5 7 2" xfId="45447"/>
    <cellStyle name="Accent5 8" xfId="2400"/>
    <cellStyle name="Accent5 8 2" xfId="45270"/>
    <cellStyle name="Accent5 9" xfId="2401"/>
    <cellStyle name="Accent5 9 2" xfId="45516"/>
    <cellStyle name="Accent6" xfId="43372" builtinId="49" customBuiltin="1"/>
    <cellStyle name="Accent6 10" xfId="45539" hidden="1"/>
    <cellStyle name="Accent6 10" xfId="45835" hidden="1"/>
    <cellStyle name="Accent6 10" xfId="46476" hidden="1"/>
    <cellStyle name="Accent6 10" xfId="46865" hidden="1"/>
    <cellStyle name="Accent6 10" xfId="47245" hidden="1"/>
    <cellStyle name="Accent6 10" xfId="47611" hidden="1"/>
    <cellStyle name="Accent6 10" xfId="47968" hidden="1"/>
    <cellStyle name="Accent6 10" xfId="48321" hidden="1"/>
    <cellStyle name="Accent6 10" xfId="49845" hidden="1"/>
    <cellStyle name="Accent6 10" xfId="50486" hidden="1"/>
    <cellStyle name="Accent6 10" xfId="50875" hidden="1"/>
    <cellStyle name="Accent6 10" xfId="51255" hidden="1"/>
    <cellStyle name="Accent6 10" xfId="51621" hidden="1"/>
    <cellStyle name="Accent6 10" xfId="51978" hidden="1"/>
    <cellStyle name="Accent6 10" xfId="52331" hidden="1"/>
    <cellStyle name="Accent6 10" xfId="53407" hidden="1"/>
    <cellStyle name="Accent6 10" xfId="54048" hidden="1"/>
    <cellStyle name="Accent6 10" xfId="54437" hidden="1"/>
    <cellStyle name="Accent6 10" xfId="54817" hidden="1"/>
    <cellStyle name="Accent6 10" xfId="55183" hidden="1"/>
    <cellStyle name="Accent6 10" xfId="55540" hidden="1"/>
    <cellStyle name="Accent6 10" xfId="55893"/>
    <cellStyle name="Accent6 11" xfId="45176" hidden="1"/>
    <cellStyle name="Accent6 11" xfId="45681" hidden="1"/>
    <cellStyle name="Accent6 11" xfId="46332" hidden="1"/>
    <cellStyle name="Accent6 11" xfId="46719" hidden="1"/>
    <cellStyle name="Accent6 11" xfId="47099" hidden="1"/>
    <cellStyle name="Accent6 11" xfId="47470" hidden="1"/>
    <cellStyle name="Accent6 11" xfId="47827" hidden="1"/>
    <cellStyle name="Accent6 11" xfId="48182" hidden="1"/>
    <cellStyle name="Accent6 11" xfId="49703" hidden="1"/>
    <cellStyle name="Accent6 11" xfId="50342" hidden="1"/>
    <cellStyle name="Accent6 11" xfId="50729" hidden="1"/>
    <cellStyle name="Accent6 11" xfId="51109" hidden="1"/>
    <cellStyle name="Accent6 11" xfId="51480" hidden="1"/>
    <cellStyle name="Accent6 11" xfId="51837" hidden="1"/>
    <cellStyle name="Accent6 11" xfId="52192" hidden="1"/>
    <cellStyle name="Accent6 11" xfId="53266" hidden="1"/>
    <cellStyle name="Accent6 11" xfId="53904" hidden="1"/>
    <cellStyle name="Accent6 11" xfId="54291" hidden="1"/>
    <cellStyle name="Accent6 11" xfId="54671" hidden="1"/>
    <cellStyle name="Accent6 11" xfId="55042" hidden="1"/>
    <cellStyle name="Accent6 11" xfId="55399" hidden="1"/>
    <cellStyle name="Accent6 11" xfId="55754"/>
    <cellStyle name="Accent6 12" xfId="45560" hidden="1"/>
    <cellStyle name="Accent6 12" xfId="45840" hidden="1"/>
    <cellStyle name="Accent6 12" xfId="46481" hidden="1"/>
    <cellStyle name="Accent6 12" xfId="46870" hidden="1"/>
    <cellStyle name="Accent6 12" xfId="47250" hidden="1"/>
    <cellStyle name="Accent6 12" xfId="47616" hidden="1"/>
    <cellStyle name="Accent6 12" xfId="47973" hidden="1"/>
    <cellStyle name="Accent6 12" xfId="48326" hidden="1"/>
    <cellStyle name="Accent6 12" xfId="49850" hidden="1"/>
    <cellStyle name="Accent6 12" xfId="50491" hidden="1"/>
    <cellStyle name="Accent6 12" xfId="50880" hidden="1"/>
    <cellStyle name="Accent6 12" xfId="51260" hidden="1"/>
    <cellStyle name="Accent6 12" xfId="51626" hidden="1"/>
    <cellStyle name="Accent6 12" xfId="51983" hidden="1"/>
    <cellStyle name="Accent6 12" xfId="52336" hidden="1"/>
    <cellStyle name="Accent6 12" xfId="53412" hidden="1"/>
    <cellStyle name="Accent6 12" xfId="54053" hidden="1"/>
    <cellStyle name="Accent6 12" xfId="54442" hidden="1"/>
    <cellStyle name="Accent6 12" xfId="54822" hidden="1"/>
    <cellStyle name="Accent6 12" xfId="55188" hidden="1"/>
    <cellStyle name="Accent6 12" xfId="55545" hidden="1"/>
    <cellStyle name="Accent6 12" xfId="55898"/>
    <cellStyle name="Accent6 13" xfId="45354" hidden="1"/>
    <cellStyle name="Accent6 13" xfId="45772" hidden="1"/>
    <cellStyle name="Accent6 13" xfId="46420" hidden="1"/>
    <cellStyle name="Accent6 13" xfId="46809" hidden="1"/>
    <cellStyle name="Accent6 13" xfId="47187" hidden="1"/>
    <cellStyle name="Accent6 13" xfId="47558" hidden="1"/>
    <cellStyle name="Accent6 13" xfId="47915" hidden="1"/>
    <cellStyle name="Accent6 13" xfId="48270" hidden="1"/>
    <cellStyle name="Accent6 13" xfId="49793" hidden="1"/>
    <cellStyle name="Accent6 13" xfId="50430" hidden="1"/>
    <cellStyle name="Accent6 13" xfId="50819" hidden="1"/>
    <cellStyle name="Accent6 13" xfId="51197" hidden="1"/>
    <cellStyle name="Accent6 13" xfId="51568" hidden="1"/>
    <cellStyle name="Accent6 13" xfId="51925" hidden="1"/>
    <cellStyle name="Accent6 13" xfId="52280" hidden="1"/>
    <cellStyle name="Accent6 13" xfId="53356" hidden="1"/>
    <cellStyle name="Accent6 13" xfId="53992" hidden="1"/>
    <cellStyle name="Accent6 13" xfId="54381" hidden="1"/>
    <cellStyle name="Accent6 13" xfId="54759" hidden="1"/>
    <cellStyle name="Accent6 13" xfId="55130" hidden="1"/>
    <cellStyle name="Accent6 13" xfId="55487" hidden="1"/>
    <cellStyle name="Accent6 13" xfId="55842"/>
    <cellStyle name="Accent6 14" xfId="45579" hidden="1"/>
    <cellStyle name="Accent6 14" xfId="45851" hidden="1"/>
    <cellStyle name="Accent6 14" xfId="46492" hidden="1"/>
    <cellStyle name="Accent6 14" xfId="46881" hidden="1"/>
    <cellStyle name="Accent6 14" xfId="47261" hidden="1"/>
    <cellStyle name="Accent6 14" xfId="47627" hidden="1"/>
    <cellStyle name="Accent6 14" xfId="47984" hidden="1"/>
    <cellStyle name="Accent6 14" xfId="48337" hidden="1"/>
    <cellStyle name="Accent6 14" xfId="49861" hidden="1"/>
    <cellStyle name="Accent6 14" xfId="50502" hidden="1"/>
    <cellStyle name="Accent6 14" xfId="50891" hidden="1"/>
    <cellStyle name="Accent6 14" xfId="51271" hidden="1"/>
    <cellStyle name="Accent6 14" xfId="51637" hidden="1"/>
    <cellStyle name="Accent6 14" xfId="51994" hidden="1"/>
    <cellStyle name="Accent6 14" xfId="52347" hidden="1"/>
    <cellStyle name="Accent6 14" xfId="53423" hidden="1"/>
    <cellStyle name="Accent6 14" xfId="54064" hidden="1"/>
    <cellStyle name="Accent6 14" xfId="54453" hidden="1"/>
    <cellStyle name="Accent6 14" xfId="54833" hidden="1"/>
    <cellStyle name="Accent6 14" xfId="55199" hidden="1"/>
    <cellStyle name="Accent6 14" xfId="55556" hidden="1"/>
    <cellStyle name="Accent6 14" xfId="55909"/>
    <cellStyle name="Accent6 15" xfId="44607"/>
    <cellStyle name="Accent6 16" xfId="44423"/>
    <cellStyle name="Accent6 17" xfId="44679"/>
    <cellStyle name="Accent6 18" xfId="44647"/>
    <cellStyle name="Accent6 19" xfId="44701"/>
    <cellStyle name="Accent6 2" xfId="2402"/>
    <cellStyle name="Accent6 2 2" xfId="2403"/>
    <cellStyle name="Accent6 2 2 10" xfId="47796"/>
    <cellStyle name="Accent6 2 2 11" xfId="48151"/>
    <cellStyle name="Accent6 2 2 12" xfId="49672"/>
    <cellStyle name="Accent6 2 2 13" xfId="50311"/>
    <cellStyle name="Accent6 2 2 14" xfId="50697"/>
    <cellStyle name="Accent6 2 2 15" xfId="51077"/>
    <cellStyle name="Accent6 2 2 16" xfId="51449"/>
    <cellStyle name="Accent6 2 2 17" xfId="51806"/>
    <cellStyle name="Accent6 2 2 18" xfId="52161"/>
    <cellStyle name="Accent6 2 2 19" xfId="53235"/>
    <cellStyle name="Accent6 2 2 2" xfId="2404"/>
    <cellStyle name="Accent6 2 2 2 2" xfId="2405"/>
    <cellStyle name="Accent6 2 2 2 3" xfId="4718" hidden="1"/>
    <cellStyle name="Accent6 2 2 2 4" xfId="25287"/>
    <cellStyle name="Accent6 2 2 20" xfId="53873"/>
    <cellStyle name="Accent6 2 2 21" xfId="54259"/>
    <cellStyle name="Accent6 2 2 22" xfId="54639"/>
    <cellStyle name="Accent6 2 2 23" xfId="55011"/>
    <cellStyle name="Accent6 2 2 24" xfId="55368"/>
    <cellStyle name="Accent6 2 2 25" xfId="55723"/>
    <cellStyle name="Accent6 2 2 3" xfId="11688" hidden="1"/>
    <cellStyle name="Accent6 2 2 3" xfId="44157"/>
    <cellStyle name="Accent6 2 2 4" xfId="25286"/>
    <cellStyle name="Accent6 2 2 5" xfId="45649"/>
    <cellStyle name="Accent6 2 2 6" xfId="46301"/>
    <cellStyle name="Accent6 2 2 7" xfId="46687"/>
    <cellStyle name="Accent6 2 2 8" xfId="47067"/>
    <cellStyle name="Accent6 2 2 9" xfId="47439"/>
    <cellStyle name="Accent6 2 3" xfId="4719"/>
    <cellStyle name="Accent6 2 4" xfId="25285"/>
    <cellStyle name="Accent6 2_Accounts" xfId="2406"/>
    <cellStyle name="Accent6 20" xfId="44352"/>
    <cellStyle name="Accent6 21" xfId="44722"/>
    <cellStyle name="Accent6 22" xfId="44516"/>
    <cellStyle name="Accent6 23" xfId="44741"/>
    <cellStyle name="Accent6 24" xfId="48647"/>
    <cellStyle name="Accent6 25" xfId="48777"/>
    <cellStyle name="Accent6 26" xfId="48657"/>
    <cellStyle name="Accent6 27" xfId="48849"/>
    <cellStyle name="Accent6 28" xfId="48817"/>
    <cellStyle name="Accent6 29" xfId="48871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5"/>
    <cellStyle name="Accent6 31" xfId="48892"/>
    <cellStyle name="Accent6 32" xfId="48743"/>
    <cellStyle name="Accent6 33" xfId="48911"/>
    <cellStyle name="Accent6 34" xfId="48673"/>
    <cellStyle name="Accent6 35" xfId="52364"/>
    <cellStyle name="Accent6 36" xfId="48458"/>
    <cellStyle name="Accent6 37" xfId="52433"/>
    <cellStyle name="Accent6 38" xfId="52401"/>
    <cellStyle name="Accent6 39" xfId="52455"/>
    <cellStyle name="Accent6 4" xfId="2410"/>
    <cellStyle name="Accent6 4 2" xfId="2411"/>
    <cellStyle name="Accent6 4 3" xfId="4377"/>
    <cellStyle name="Accent6 40" xfId="48538"/>
    <cellStyle name="Accent6 41" xfId="52476"/>
    <cellStyle name="Accent6 42" xfId="49291"/>
    <cellStyle name="Accent6 43" xfId="52495"/>
    <cellStyle name="Accent6 5" xfId="11687"/>
    <cellStyle name="Accent6 5 2" xfId="4545"/>
    <cellStyle name="Accent6 6" xfId="25284"/>
    <cellStyle name="Accent6 6 2" xfId="45448"/>
    <cellStyle name="Accent6 7" xfId="45268"/>
    <cellStyle name="Accent6 8" xfId="45517"/>
    <cellStyle name="Accent6 9" xfId="45485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8"/>
    <cellStyle name="Anteckning 2 101" xfId="48581"/>
    <cellStyle name="Anteckning 2 102" xfId="48727"/>
    <cellStyle name="Anteckning 2 103" xfId="48801"/>
    <cellStyle name="Anteckning 2 104" xfId="48740"/>
    <cellStyle name="Anteckning 2 105" xfId="48593"/>
    <cellStyle name="Anteckning 2 106" xfId="49323"/>
    <cellStyle name="Anteckning 2 107" xfId="49416"/>
    <cellStyle name="Anteckning 2 108" xfId="49520"/>
    <cellStyle name="Anteckning 2 109" xfId="49428"/>
    <cellStyle name="Anteckning 2 11" xfId="2442"/>
    <cellStyle name="Anteckning 2 110" xfId="49327"/>
    <cellStyle name="Anteckning 2 111" xfId="49707"/>
    <cellStyle name="Anteckning 2 112" xfId="49780"/>
    <cellStyle name="Anteckning 2 113" xfId="49812"/>
    <cellStyle name="Anteckning 2 114" xfId="49791"/>
    <cellStyle name="Anteckning 2 115" xfId="49709"/>
    <cellStyle name="Anteckning 2 116" xfId="49889"/>
    <cellStyle name="Anteckning 2 117" xfId="50002"/>
    <cellStyle name="Anteckning 2 118" xfId="50153"/>
    <cellStyle name="Anteckning 2 119" xfId="50015"/>
    <cellStyle name="Anteckning 2 12" xfId="11691"/>
    <cellStyle name="Anteckning 2 12 2" xfId="32397"/>
    <cellStyle name="Anteckning 2 120" xfId="49894"/>
    <cellStyle name="Anteckning 2 121" xfId="50346"/>
    <cellStyle name="Anteckning 2 122" xfId="50417"/>
    <cellStyle name="Anteckning 2 123" xfId="50453"/>
    <cellStyle name="Anteckning 2 124" xfId="50428"/>
    <cellStyle name="Anteckning 2 125" xfId="50348"/>
    <cellStyle name="Anteckning 2 126" xfId="49030"/>
    <cellStyle name="Anteckning 2 127" xfId="48939"/>
    <cellStyle name="Anteckning 2 128" xfId="50542"/>
    <cellStyle name="Anteckning 2 129" xfId="48985"/>
    <cellStyle name="Anteckning 2 13" xfId="15756"/>
    <cellStyle name="Anteckning 2 13 2" xfId="34892"/>
    <cellStyle name="Anteckning 2 130" xfId="49251"/>
    <cellStyle name="Anteckning 2 131" xfId="50733"/>
    <cellStyle name="Anteckning 2 132" xfId="50806"/>
    <cellStyle name="Anteckning 2 133" xfId="50842"/>
    <cellStyle name="Anteckning 2 134" xfId="50817"/>
    <cellStyle name="Anteckning 2 135" xfId="50735"/>
    <cellStyle name="Anteckning 2 136" xfId="48954"/>
    <cellStyle name="Anteckning 2 137" xfId="49225"/>
    <cellStyle name="Anteckning 2 138" xfId="50925"/>
    <cellStyle name="Anteckning 2 139" xfId="50071"/>
    <cellStyle name="Anteckning 2 14" xfId="25294"/>
    <cellStyle name="Anteckning 2 140" xfId="49986"/>
    <cellStyle name="Anteckning 2 141" xfId="51113"/>
    <cellStyle name="Anteckning 2 142" xfId="51184"/>
    <cellStyle name="Anteckning 2 143" xfId="51222"/>
    <cellStyle name="Anteckning 2 144" xfId="51195"/>
    <cellStyle name="Anteckning 2 145" xfId="51115"/>
    <cellStyle name="Anteckning 2 146" xfId="49245"/>
    <cellStyle name="Anteckning 2 147" xfId="49891"/>
    <cellStyle name="Anteckning 2 148" xfId="51299"/>
    <cellStyle name="Anteckning 2 149" xfId="49484"/>
    <cellStyle name="Anteckning 2 15" xfId="20979"/>
    <cellStyle name="Anteckning 2 150" xfId="50190"/>
    <cellStyle name="Anteckning 2 151" xfId="51484"/>
    <cellStyle name="Anteckning 2 152" xfId="51555"/>
    <cellStyle name="Anteckning 2 153" xfId="51588"/>
    <cellStyle name="Anteckning 2 154" xfId="51566"/>
    <cellStyle name="Anteckning 2 155" xfId="51486"/>
    <cellStyle name="Anteckning 2 156" xfId="49147"/>
    <cellStyle name="Anteckning 2 157" xfId="48974"/>
    <cellStyle name="Anteckning 2 158" xfId="51660"/>
    <cellStyle name="Anteckning 2 159" xfId="50579"/>
    <cellStyle name="Anteckning 2 16" xfId="38015"/>
    <cellStyle name="Anteckning 2 160" xfId="51087"/>
    <cellStyle name="Anteckning 2 161" xfId="51841"/>
    <cellStyle name="Anteckning 2 162" xfId="51912"/>
    <cellStyle name="Anteckning 2 163" xfId="51945"/>
    <cellStyle name="Anteckning 2 164" xfId="51923"/>
    <cellStyle name="Anteckning 2 165" xfId="51843"/>
    <cellStyle name="Anteckning 2 166" xfId="50911"/>
    <cellStyle name="Anteckning 2 167" xfId="49114"/>
    <cellStyle name="Anteckning 2 168" xfId="52015"/>
    <cellStyle name="Anteckning 2 169" xfId="49929"/>
    <cellStyle name="Anteckning 2 17" xfId="38192"/>
    <cellStyle name="Anteckning 2 170" xfId="48947"/>
    <cellStyle name="Anteckning 2 171" xfId="52196"/>
    <cellStyle name="Anteckning 2 172" xfId="52267"/>
    <cellStyle name="Anteckning 2 173" xfId="52298"/>
    <cellStyle name="Anteckning 2 174" xfId="52278"/>
    <cellStyle name="Anteckning 2 175" xfId="52198"/>
    <cellStyle name="Anteckning 2 176" xfId="48535"/>
    <cellStyle name="Anteckning 2 177" xfId="49409"/>
    <cellStyle name="Anteckning 2 178" xfId="52387"/>
    <cellStyle name="Anteckning 2 179" xfId="48417"/>
    <cellStyle name="Anteckning 2 18" xfId="38327"/>
    <cellStyle name="Anteckning 2 180" xfId="48752"/>
    <cellStyle name="Anteckning 2 181" xfId="52901"/>
    <cellStyle name="Anteckning 2 182" xfId="52989"/>
    <cellStyle name="Anteckning 2 183" xfId="53089"/>
    <cellStyle name="Anteckning 2 184" xfId="53001"/>
    <cellStyle name="Anteckning 2 185" xfId="52904"/>
    <cellStyle name="Anteckning 2 186" xfId="53270"/>
    <cellStyle name="Anteckning 2 187" xfId="53343"/>
    <cellStyle name="Anteckning 2 188" xfId="53374"/>
    <cellStyle name="Anteckning 2 189" xfId="53354"/>
    <cellStyle name="Anteckning 2 19" xfId="38473"/>
    <cellStyle name="Anteckning 2 190" xfId="53272"/>
    <cellStyle name="Anteckning 2 191" xfId="53451"/>
    <cellStyle name="Anteckning 2 192" xfId="53564"/>
    <cellStyle name="Anteckning 2 193" xfId="53715"/>
    <cellStyle name="Anteckning 2 194" xfId="53577"/>
    <cellStyle name="Anteckning 2 195" xfId="53456"/>
    <cellStyle name="Anteckning 2 196" xfId="53908"/>
    <cellStyle name="Anteckning 2 197" xfId="53979"/>
    <cellStyle name="Anteckning 2 198" xfId="54015"/>
    <cellStyle name="Anteckning 2 199" xfId="53990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4"/>
    <cellStyle name="Anteckning 2 200" xfId="53910"/>
    <cellStyle name="Anteckning 2 201" xfId="52614"/>
    <cellStyle name="Anteckning 2 202" xfId="52523"/>
    <cellStyle name="Anteckning 2 203" xfId="54104"/>
    <cellStyle name="Anteckning 2 204" xfId="52569"/>
    <cellStyle name="Anteckning 2 205" xfId="52836"/>
    <cellStyle name="Anteckning 2 206" xfId="54295"/>
    <cellStyle name="Anteckning 2 207" xfId="54368"/>
    <cellStyle name="Anteckning 2 208" xfId="54404"/>
    <cellStyle name="Anteckning 2 209" xfId="54379"/>
    <cellStyle name="Anteckning 2 21" xfId="43478"/>
    <cellStyle name="Anteckning 2 210" xfId="54297"/>
    <cellStyle name="Anteckning 2 211" xfId="52538"/>
    <cellStyle name="Anteckning 2 212" xfId="52810"/>
    <cellStyle name="Anteckning 2 213" xfId="54487"/>
    <cellStyle name="Anteckning 2 214" xfId="53633"/>
    <cellStyle name="Anteckning 2 215" xfId="53548"/>
    <cellStyle name="Anteckning 2 216" xfId="54675"/>
    <cellStyle name="Anteckning 2 217" xfId="54746"/>
    <cellStyle name="Anteckning 2 218" xfId="54784"/>
    <cellStyle name="Anteckning 2 219" xfId="54757"/>
    <cellStyle name="Anteckning 2 22" xfId="43488"/>
    <cellStyle name="Anteckning 2 220" xfId="54677"/>
    <cellStyle name="Anteckning 2 221" xfId="52830"/>
    <cellStyle name="Anteckning 2 222" xfId="53453"/>
    <cellStyle name="Anteckning 2 223" xfId="54861"/>
    <cellStyle name="Anteckning 2 224" xfId="53057"/>
    <cellStyle name="Anteckning 2 225" xfId="53752"/>
    <cellStyle name="Anteckning 2 226" xfId="55046"/>
    <cellStyle name="Anteckning 2 227" xfId="55117"/>
    <cellStyle name="Anteckning 2 228" xfId="55150"/>
    <cellStyle name="Anteckning 2 229" xfId="55128"/>
    <cellStyle name="Anteckning 2 23" xfId="43821"/>
    <cellStyle name="Anteckning 2 230" xfId="55048"/>
    <cellStyle name="Anteckning 2 231" xfId="52732"/>
    <cellStyle name="Anteckning 2 232" xfId="52558"/>
    <cellStyle name="Anteckning 2 233" xfId="55222"/>
    <cellStyle name="Anteckning 2 234" xfId="54141"/>
    <cellStyle name="Anteckning 2 235" xfId="54649"/>
    <cellStyle name="Anteckning 2 236" xfId="55403"/>
    <cellStyle name="Anteckning 2 237" xfId="55474"/>
    <cellStyle name="Anteckning 2 238" xfId="55507"/>
    <cellStyle name="Anteckning 2 239" xfId="55485"/>
    <cellStyle name="Anteckning 2 24" xfId="43457"/>
    <cellStyle name="Anteckning 2 240" xfId="55405"/>
    <cellStyle name="Anteckning 2 241" xfId="54473"/>
    <cellStyle name="Anteckning 2 242" xfId="52699"/>
    <cellStyle name="Anteckning 2 243" xfId="55577"/>
    <cellStyle name="Anteckning 2 244" xfId="53491"/>
    <cellStyle name="Anteckning 2 245" xfId="52531"/>
    <cellStyle name="Anteckning 2 246" xfId="55758"/>
    <cellStyle name="Anteckning 2 247" xfId="55829"/>
    <cellStyle name="Anteckning 2 248" xfId="55860"/>
    <cellStyle name="Anteckning 2 249" xfId="55840"/>
    <cellStyle name="Anteckning 2 25" xfId="43878"/>
    <cellStyle name="Anteckning 2 250" xfId="55760"/>
    <cellStyle name="Anteckning 2 26" xfId="44359"/>
    <cellStyle name="Anteckning 2 27" xfId="44500"/>
    <cellStyle name="Anteckning 2 28" xfId="44629"/>
    <cellStyle name="Anteckning 2 29" xfId="44513"/>
    <cellStyle name="Anteckning 2 3" xfId="2472"/>
    <cellStyle name="Anteckning 2 3 10" xfId="20981"/>
    <cellStyle name="Anteckning 2 3 11" xfId="43701"/>
    <cellStyle name="Anteckning 2 3 12" xfId="44158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8"/>
    <cellStyle name="Anteckning 2 31" xfId="45181"/>
    <cellStyle name="Anteckning 2 32" xfId="45337"/>
    <cellStyle name="Anteckning 2 33" xfId="45471"/>
    <cellStyle name="Anteckning 2 34" xfId="45350"/>
    <cellStyle name="Anteckning 2 35" xfId="45194"/>
    <cellStyle name="Anteckning 2 36" xfId="45685"/>
    <cellStyle name="Anteckning 2 37" xfId="45759"/>
    <cellStyle name="Anteckning 2 38" xfId="45802"/>
    <cellStyle name="Anteckning 2 39" xfId="45770"/>
    <cellStyle name="Anteckning 2 4" xfId="2496"/>
    <cellStyle name="Anteckning 2 4 10" xfId="43702"/>
    <cellStyle name="Anteckning 2 4 11" xfId="44159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7"/>
    <cellStyle name="Anteckning 2 41" xfId="45879"/>
    <cellStyle name="Anteckning 2 42" xfId="45992"/>
    <cellStyle name="Anteckning 2 43" xfId="46143"/>
    <cellStyle name="Anteckning 2 44" xfId="46005"/>
    <cellStyle name="Anteckning 2 45" xfId="45884"/>
    <cellStyle name="Anteckning 2 46" xfId="46336"/>
    <cellStyle name="Anteckning 2 47" xfId="46407"/>
    <cellStyle name="Anteckning 2 48" xfId="46443"/>
    <cellStyle name="Anteckning 2 49" xfId="46418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8"/>
    <cellStyle name="Anteckning 2 51" xfId="44860"/>
    <cellStyle name="Anteckning 2 52" xfId="44769"/>
    <cellStyle name="Anteckning 2 53" xfId="46532"/>
    <cellStyle name="Anteckning 2 54" xfId="44815"/>
    <cellStyle name="Anteckning 2 55" xfId="45081"/>
    <cellStyle name="Anteckning 2 56" xfId="46723"/>
    <cellStyle name="Anteckning 2 57" xfId="46796"/>
    <cellStyle name="Anteckning 2 58" xfId="46832"/>
    <cellStyle name="Anteckning 2 59" xfId="46807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5"/>
    <cellStyle name="Anteckning 2 61" xfId="44784"/>
    <cellStyle name="Anteckning 2 62" xfId="45055"/>
    <cellStyle name="Anteckning 2 63" xfId="46915"/>
    <cellStyle name="Anteckning 2 64" xfId="46061"/>
    <cellStyle name="Anteckning 2 65" xfId="45976"/>
    <cellStyle name="Anteckning 2 66" xfId="47103"/>
    <cellStyle name="Anteckning 2 67" xfId="47174"/>
    <cellStyle name="Anteckning 2 68" xfId="47212"/>
    <cellStyle name="Anteckning 2 69" xfId="47185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5"/>
    <cellStyle name="Anteckning 2 71" xfId="45075"/>
    <cellStyle name="Anteckning 2 72" xfId="45881"/>
    <cellStyle name="Anteckning 2 73" xfId="47289"/>
    <cellStyle name="Anteckning 2 74" xfId="45407"/>
    <cellStyle name="Anteckning 2 75" xfId="46180"/>
    <cellStyle name="Anteckning 2 76" xfId="47474"/>
    <cellStyle name="Anteckning 2 77" xfId="47545"/>
    <cellStyle name="Anteckning 2 78" xfId="47578"/>
    <cellStyle name="Anteckning 2 79" xfId="47556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6"/>
    <cellStyle name="Anteckning 2 81" xfId="44977"/>
    <cellStyle name="Anteckning 2 82" xfId="44804"/>
    <cellStyle name="Anteckning 2 83" xfId="47650"/>
    <cellStyle name="Anteckning 2 84" xfId="46569"/>
    <cellStyle name="Anteckning 2 85" xfId="47077"/>
    <cellStyle name="Anteckning 2 86" xfId="47831"/>
    <cellStyle name="Anteckning 2 87" xfId="47902"/>
    <cellStyle name="Anteckning 2 88" xfId="47935"/>
    <cellStyle name="Anteckning 2 89" xfId="47913"/>
    <cellStyle name="Anteckning 2 9" xfId="2519"/>
    <cellStyle name="Anteckning 2 9 2" xfId="4547"/>
    <cellStyle name="Anteckning 2 9 2 2" xfId="25830"/>
    <cellStyle name="Anteckning 2 9 3" xfId="25372"/>
    <cellStyle name="Anteckning 2 90" xfId="47833"/>
    <cellStyle name="Anteckning 2 91" xfId="46901"/>
    <cellStyle name="Anteckning 2 92" xfId="44944"/>
    <cellStyle name="Anteckning 2 93" xfId="48005"/>
    <cellStyle name="Anteckning 2 94" xfId="45919"/>
    <cellStyle name="Anteckning 2 95" xfId="44777"/>
    <cellStyle name="Anteckning 2 96" xfId="48186"/>
    <cellStyle name="Anteckning 2 97" xfId="48257"/>
    <cellStyle name="Anteckning 2 98" xfId="48288"/>
    <cellStyle name="Anteckning 2 99" xfId="48268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7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50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60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1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9"/>
    <cellStyle name="Anteckning 5 3 8" xfId="55963"/>
    <cellStyle name="Anteckning 5 4" xfId="2834"/>
    <cellStyle name="Anteckning 5 4 2" xfId="4380"/>
    <cellStyle name="Anteckning 5 4 2 2" xfId="25766"/>
    <cellStyle name="Anteckning 5 4 3" xfId="25573"/>
    <cellStyle name="Anteckning 5 4 4" xfId="43512"/>
    <cellStyle name="Anteckning 5 4 5" xfId="55964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9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3"/>
    <cellStyle name="Ausgabe 3 2 3" xfId="48542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3" builtinId="27" customBuiltin="1"/>
    <cellStyle name="Bad 10" xfId="45518" hidden="1"/>
    <cellStyle name="Bad 10" xfId="46181" hidden="1"/>
    <cellStyle name="Bad 10" xfId="46568" hidden="1"/>
    <cellStyle name="Bad 10" xfId="46953" hidden="1"/>
    <cellStyle name="Bad 10" xfId="47326" hidden="1"/>
    <cellStyle name="Bad 10" xfId="47685" hidden="1"/>
    <cellStyle name="Bad 10" xfId="48040" hidden="1"/>
    <cellStyle name="Bad 10" xfId="49558" hidden="1"/>
    <cellStyle name="Bad 10" xfId="50191" hidden="1"/>
    <cellStyle name="Bad 10" xfId="50578" hidden="1"/>
    <cellStyle name="Bad 10" xfId="50963" hidden="1"/>
    <cellStyle name="Bad 10" xfId="51336" hidden="1"/>
    <cellStyle name="Bad 10" xfId="51695" hidden="1"/>
    <cellStyle name="Bad 10" xfId="52050" hidden="1"/>
    <cellStyle name="Bad 10" xfId="53124" hidden="1"/>
    <cellStyle name="Bad 10" xfId="53753" hidden="1"/>
    <cellStyle name="Bad 10" xfId="54140" hidden="1"/>
    <cellStyle name="Bad 10" xfId="54525" hidden="1"/>
    <cellStyle name="Bad 10" xfId="54898" hidden="1"/>
    <cellStyle name="Bad 10" xfId="55257" hidden="1"/>
    <cellStyle name="Bad 10" xfId="55612" hidden="1"/>
    <cellStyle name="Bad 10" xfId="55965"/>
    <cellStyle name="Bad 11" xfId="45150" hidden="1"/>
    <cellStyle name="Bad 11" xfId="45371" hidden="1"/>
    <cellStyle name="Bad 11" xfId="45045" hidden="1"/>
    <cellStyle name="Bad 11" xfId="44881" hidden="1"/>
    <cellStyle name="Bad 11" xfId="45037" hidden="1"/>
    <cellStyle name="Bad 11" xfId="45397" hidden="1"/>
    <cellStyle name="Bad 11" xfId="44938" hidden="1"/>
    <cellStyle name="Bad 11" xfId="49295" hidden="1"/>
    <cellStyle name="Bad 11" xfId="49448" hidden="1"/>
    <cellStyle name="Bad 11" xfId="49215" hidden="1"/>
    <cellStyle name="Bad 11" xfId="49051" hidden="1"/>
    <cellStyle name="Bad 11" xfId="49207" hidden="1"/>
    <cellStyle name="Bad 11" xfId="49474" hidden="1"/>
    <cellStyle name="Bad 11" xfId="49108" hidden="1"/>
    <cellStyle name="Bad 11" xfId="52874" hidden="1"/>
    <cellStyle name="Bad 11" xfId="53021" hidden="1"/>
    <cellStyle name="Bad 11" xfId="52800" hidden="1"/>
    <cellStyle name="Bad 11" xfId="52635" hidden="1"/>
    <cellStyle name="Bad 11" xfId="52792" hidden="1"/>
    <cellStyle name="Bad 11" xfId="53047" hidden="1"/>
    <cellStyle name="Bad 11" xfId="52693" hidden="1"/>
    <cellStyle name="Bad 11" xfId="44608"/>
    <cellStyle name="Bad 12" xfId="45540" hidden="1"/>
    <cellStyle name="Bad 12" xfId="46194" hidden="1"/>
    <cellStyle name="Bad 12" xfId="46580" hidden="1"/>
    <cellStyle name="Bad 12" xfId="46962" hidden="1"/>
    <cellStyle name="Bad 12" xfId="47336" hidden="1"/>
    <cellStyle name="Bad 12" xfId="47693" hidden="1"/>
    <cellStyle name="Bad 12" xfId="48048" hidden="1"/>
    <cellStyle name="Bad 12" xfId="49567" hidden="1"/>
    <cellStyle name="Bad 12" xfId="50204" hidden="1"/>
    <cellStyle name="Bad 12" xfId="50590" hidden="1"/>
    <cellStyle name="Bad 12" xfId="50972" hidden="1"/>
    <cellStyle name="Bad 12" xfId="51346" hidden="1"/>
    <cellStyle name="Bad 12" xfId="51703" hidden="1"/>
    <cellStyle name="Bad 12" xfId="52058" hidden="1"/>
    <cellStyle name="Bad 12" xfId="53132" hidden="1"/>
    <cellStyle name="Bad 12" xfId="53766" hidden="1"/>
    <cellStyle name="Bad 12" xfId="54152" hidden="1"/>
    <cellStyle name="Bad 12" xfId="54534" hidden="1"/>
    <cellStyle name="Bad 12" xfId="54908" hidden="1"/>
    <cellStyle name="Bad 12" xfId="55265" hidden="1"/>
    <cellStyle name="Bad 12" xfId="55620" hidden="1"/>
    <cellStyle name="Bad 12" xfId="44365"/>
    <cellStyle name="Bad 13" xfId="45493" hidden="1"/>
    <cellStyle name="Bad 13" xfId="46164" hidden="1"/>
    <cellStyle name="Bad 13" xfId="46552" hidden="1"/>
    <cellStyle name="Bad 13" xfId="46936" hidden="1"/>
    <cellStyle name="Bad 13" xfId="47311" hidden="1"/>
    <cellStyle name="Bad 13" xfId="47670" hidden="1"/>
    <cellStyle name="Bad 13" xfId="48025" hidden="1"/>
    <cellStyle name="Bad 13" xfId="49540" hidden="1"/>
    <cellStyle name="Bad 13" xfId="50174" hidden="1"/>
    <cellStyle name="Bad 13" xfId="50562" hidden="1"/>
    <cellStyle name="Bad 13" xfId="50946" hidden="1"/>
    <cellStyle name="Bad 13" xfId="51321" hidden="1"/>
    <cellStyle name="Bad 13" xfId="51680" hidden="1"/>
    <cellStyle name="Bad 13" xfId="52035" hidden="1"/>
    <cellStyle name="Bad 13" xfId="53109" hidden="1"/>
    <cellStyle name="Bad 13" xfId="53736" hidden="1"/>
    <cellStyle name="Bad 13" xfId="54124" hidden="1"/>
    <cellStyle name="Bad 13" xfId="54508" hidden="1"/>
    <cellStyle name="Bad 13" xfId="54883" hidden="1"/>
    <cellStyle name="Bad 13" xfId="55242" hidden="1"/>
    <cellStyle name="Bad 13" xfId="55597" hidden="1"/>
    <cellStyle name="Bad 13" xfId="44680"/>
    <cellStyle name="Bad 14" xfId="45561" hidden="1"/>
    <cellStyle name="Bad 14" xfId="46212" hidden="1"/>
    <cellStyle name="Bad 14" xfId="46598" hidden="1"/>
    <cellStyle name="Bad 14" xfId="46979" hidden="1"/>
    <cellStyle name="Bad 14" xfId="47351" hidden="1"/>
    <cellStyle name="Bad 14" xfId="47708" hidden="1"/>
    <cellStyle name="Bad 14" xfId="48063" hidden="1"/>
    <cellStyle name="Bad 14" xfId="49583" hidden="1"/>
    <cellStyle name="Bad 14" xfId="50222" hidden="1"/>
    <cellStyle name="Bad 14" xfId="50608" hidden="1"/>
    <cellStyle name="Bad 14" xfId="50989" hidden="1"/>
    <cellStyle name="Bad 14" xfId="51361" hidden="1"/>
    <cellStyle name="Bad 14" xfId="51718" hidden="1"/>
    <cellStyle name="Bad 14" xfId="52073" hidden="1"/>
    <cellStyle name="Bad 14" xfId="53147" hidden="1"/>
    <cellStyle name="Bad 14" xfId="53784" hidden="1"/>
    <cellStyle name="Bad 14" xfId="54170" hidden="1"/>
    <cellStyle name="Bad 14" xfId="54551" hidden="1"/>
    <cellStyle name="Bad 14" xfId="54923" hidden="1"/>
    <cellStyle name="Bad 14" xfId="55280" hidden="1"/>
    <cellStyle name="Bad 14" xfId="55635" hidden="1"/>
    <cellStyle name="Bad 14" xfId="44325"/>
    <cellStyle name="Bad 15" xfId="45266" hidden="1"/>
    <cellStyle name="Bad 15" xfId="45933" hidden="1"/>
    <cellStyle name="Bad 15" xfId="44767" hidden="1"/>
    <cellStyle name="Bad 15" xfId="46003" hidden="1"/>
    <cellStyle name="Bad 15" xfId="44951" hidden="1"/>
    <cellStyle name="Bad 15" xfId="44807" hidden="1"/>
    <cellStyle name="Bad 15" xfId="47327" hidden="1"/>
    <cellStyle name="Bad 15" xfId="49363" hidden="1"/>
    <cellStyle name="Bad 15" xfId="49943" hidden="1"/>
    <cellStyle name="Bad 15" xfId="48937" hidden="1"/>
    <cellStyle name="Bad 15" xfId="50013" hidden="1"/>
    <cellStyle name="Bad 15" xfId="49121" hidden="1"/>
    <cellStyle name="Bad 15" xfId="48977" hidden="1"/>
    <cellStyle name="Bad 15" xfId="51337" hidden="1"/>
    <cellStyle name="Bad 15" xfId="52937" hidden="1"/>
    <cellStyle name="Bad 15" xfId="53505" hidden="1"/>
    <cellStyle name="Bad 15" xfId="52521" hidden="1"/>
    <cellStyle name="Bad 15" xfId="53575" hidden="1"/>
    <cellStyle name="Bad 15" xfId="52706" hidden="1"/>
    <cellStyle name="Bad 15" xfId="52561" hidden="1"/>
    <cellStyle name="Bad 15" xfId="54899" hidden="1"/>
    <cellStyle name="Bad 15" xfId="44702"/>
    <cellStyle name="Bad 16" xfId="45580" hidden="1"/>
    <cellStyle name="Bad 16" xfId="46230" hidden="1"/>
    <cellStyle name="Bad 16" xfId="46616" hidden="1"/>
    <cellStyle name="Bad 16" xfId="46996" hidden="1"/>
    <cellStyle name="Bad 16" xfId="47368" hidden="1"/>
    <cellStyle name="Bad 16" xfId="47725" hidden="1"/>
    <cellStyle name="Bad 16" xfId="48080" hidden="1"/>
    <cellStyle name="Bad 16" xfId="49601" hidden="1"/>
    <cellStyle name="Bad 16" xfId="50240" hidden="1"/>
    <cellStyle name="Bad 16" xfId="50626" hidden="1"/>
    <cellStyle name="Bad 16" xfId="51006" hidden="1"/>
    <cellStyle name="Bad 16" xfId="51378" hidden="1"/>
    <cellStyle name="Bad 16" xfId="51735" hidden="1"/>
    <cellStyle name="Bad 16" xfId="52090" hidden="1"/>
    <cellStyle name="Bad 16" xfId="53164" hidden="1"/>
    <cellStyle name="Bad 16" xfId="53802" hidden="1"/>
    <cellStyle name="Bad 16" xfId="54188" hidden="1"/>
    <cellStyle name="Bad 16" xfId="54568" hidden="1"/>
    <cellStyle name="Bad 16" xfId="54940" hidden="1"/>
    <cellStyle name="Bad 16" xfId="55297" hidden="1"/>
    <cellStyle name="Bad 16" xfId="55652" hidden="1"/>
    <cellStyle name="Bad 16" xfId="44655"/>
    <cellStyle name="Bad 17" xfId="44723"/>
    <cellStyle name="Bad 18" xfId="44421"/>
    <cellStyle name="Bad 19" xfId="44742"/>
    <cellStyle name="Bad 2" xfId="3054"/>
    <cellStyle name="Bad 2 10" xfId="46252"/>
    <cellStyle name="Bad 2 11" xfId="46638"/>
    <cellStyle name="Bad 2 12" xfId="47018"/>
    <cellStyle name="Bad 2 13" xfId="47390"/>
    <cellStyle name="Bad 2 14" xfId="47747"/>
    <cellStyle name="Bad 2 15" xfId="48102"/>
    <cellStyle name="Bad 2 16" xfId="49623"/>
    <cellStyle name="Bad 2 17" xfId="50262"/>
    <cellStyle name="Bad 2 18" xfId="50648"/>
    <cellStyle name="Bad 2 19" xfId="51028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6"/>
    <cellStyle name="Bad 2 2 5" xfId="25588"/>
    <cellStyle name="Bad 2 2_Balance sheet - Parent" xfId="38701"/>
    <cellStyle name="Bad 2 20" xfId="51400"/>
    <cellStyle name="Bad 2 21" xfId="51757"/>
    <cellStyle name="Bad 2 22" xfId="52112"/>
    <cellStyle name="Bad 2 23" xfId="53186"/>
    <cellStyle name="Bad 2 24" xfId="53824"/>
    <cellStyle name="Bad 2 25" xfId="54210"/>
    <cellStyle name="Bad 2 26" xfId="54590"/>
    <cellStyle name="Bad 2 27" xfId="54962"/>
    <cellStyle name="Bad 2 28" xfId="55319"/>
    <cellStyle name="Bad 2 29" xfId="55674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8"/>
    <cellStyle name="Bad 2 9" xfId="45601"/>
    <cellStyle name="Bad 2_Balance sheet - Parent" xfId="38700"/>
    <cellStyle name="Bad 20" xfId="48630"/>
    <cellStyle name="Bad 21" xfId="48778"/>
    <cellStyle name="Bad 22" xfId="48588"/>
    <cellStyle name="Bad 23" xfId="48850"/>
    <cellStyle name="Bad 24" xfId="48550"/>
    <cellStyle name="Bad 25" xfId="48872"/>
    <cellStyle name="Bad 26" xfId="48825"/>
    <cellStyle name="Bad 27" xfId="48893"/>
    <cellStyle name="Bad 28" xfId="48655"/>
    <cellStyle name="Bad 29" xfId="48912"/>
    <cellStyle name="Bad 3" xfId="3065"/>
    <cellStyle name="Bad 30" xfId="48474"/>
    <cellStyle name="Bad 31" xfId="52365"/>
    <cellStyle name="Bad 32" xfId="48531"/>
    <cellStyle name="Bad 33" xfId="52434"/>
    <cellStyle name="Bad 34" xfId="48500"/>
    <cellStyle name="Bad 35" xfId="52456"/>
    <cellStyle name="Bad 36" xfId="52409"/>
    <cellStyle name="Bad 37" xfId="52477"/>
    <cellStyle name="Bad 38" xfId="48377"/>
    <cellStyle name="Bad 39" xfId="52496"/>
    <cellStyle name="Bad 4" xfId="3066"/>
    <cellStyle name="Bad 5" xfId="3067"/>
    <cellStyle name="Bad 6" xfId="3068"/>
    <cellStyle name="Bad 6 10" xfId="49287"/>
    <cellStyle name="Bad 6 11" xfId="49275"/>
    <cellStyle name="Bad 6 12" xfId="49187"/>
    <cellStyle name="Bad 6 13" xfId="50131"/>
    <cellStyle name="Bad 6 14" xfId="49885"/>
    <cellStyle name="Bad 6 15" xfId="49463"/>
    <cellStyle name="Bad 6 16" xfId="50912"/>
    <cellStyle name="Bad 6 17" xfId="52871"/>
    <cellStyle name="Bad 6 18" xfId="52860"/>
    <cellStyle name="Bad 6 19" xfId="52772"/>
    <cellStyle name="Bad 6 2" xfId="4729"/>
    <cellStyle name="Bad 6 20" xfId="53693"/>
    <cellStyle name="Bad 6 21" xfId="53447"/>
    <cellStyle name="Bad 6 22" xfId="53036"/>
    <cellStyle name="Bad 6 23" xfId="54474"/>
    <cellStyle name="Bad 6 3" xfId="45121"/>
    <cellStyle name="Bad 6 4" xfId="45105"/>
    <cellStyle name="Bad 6 5" xfId="45017"/>
    <cellStyle name="Bad 6 6" xfId="46121"/>
    <cellStyle name="Bad 6 7" xfId="45875"/>
    <cellStyle name="Bad 6 8" xfId="45386"/>
    <cellStyle name="Bad 6 9" xfId="46902"/>
    <cellStyle name="Bad 7" xfId="25586"/>
    <cellStyle name="Bad 7 10" xfId="49927"/>
    <cellStyle name="Bad 7 11" xfId="50437"/>
    <cellStyle name="Bad 7 12" xfId="50522"/>
    <cellStyle name="Bad 7 13" xfId="49127"/>
    <cellStyle name="Bad 7 14" xfId="51281"/>
    <cellStyle name="Bad 7 15" xfId="51645"/>
    <cellStyle name="Bad 7 16" xfId="52930"/>
    <cellStyle name="Bad 7 17" xfId="53489"/>
    <cellStyle name="Bad 7 18" xfId="53999"/>
    <cellStyle name="Bad 7 19" xfId="54084"/>
    <cellStyle name="Bad 7 2" xfId="45232"/>
    <cellStyle name="Bad 7 20" xfId="52712"/>
    <cellStyle name="Bad 7 21" xfId="54843"/>
    <cellStyle name="Bad 7 22" xfId="55207"/>
    <cellStyle name="Bad 7 23" xfId="55967"/>
    <cellStyle name="Bad 7 3" xfId="45917"/>
    <cellStyle name="Bad 7 4" xfId="46427"/>
    <cellStyle name="Bad 7 5" xfId="46512"/>
    <cellStyle name="Bad 7 6" xfId="44957"/>
    <cellStyle name="Bad 7 7" xfId="47271"/>
    <cellStyle name="Bad 7 8" xfId="47635"/>
    <cellStyle name="Bad 7 9" xfId="49353"/>
    <cellStyle name="Bad 8" xfId="45449"/>
    <cellStyle name="Bad 9" xfId="45189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60"/>
    <cellStyle name="Beräkning 101" xfId="47118"/>
    <cellStyle name="Beräkning 102" xfId="47206"/>
    <cellStyle name="Beräkning 103" xfId="44838"/>
    <cellStyle name="Beräkning 104" xfId="46893"/>
    <cellStyle name="Beräkning 105" xfId="44778"/>
    <cellStyle name="Beräkning 106" xfId="44917"/>
    <cellStyle name="Beräkning 107" xfId="46571"/>
    <cellStyle name="Beräkning 108" xfId="47304"/>
    <cellStyle name="Beräkning 109" xfId="47306"/>
    <cellStyle name="Beräkning 11" xfId="3609"/>
    <cellStyle name="Beräkning 110" xfId="46116"/>
    <cellStyle name="Beräkning 111" xfId="46129"/>
    <cellStyle name="Beräkning 112" xfId="47282"/>
    <cellStyle name="Beräkning 113" xfId="47460"/>
    <cellStyle name="Beräkning 114" xfId="47496"/>
    <cellStyle name="Beräkning 115" xfId="47554"/>
    <cellStyle name="Beräkning 116" xfId="47499"/>
    <cellStyle name="Beräkning 117" xfId="47477"/>
    <cellStyle name="Beräkning 118" xfId="47591"/>
    <cellStyle name="Beräkning 119" xfId="47593"/>
    <cellStyle name="Beräkning 12" xfId="44259"/>
    <cellStyle name="Beräkning 120" xfId="47531"/>
    <cellStyle name="Beräkning 121" xfId="47489"/>
    <cellStyle name="Beräkning 122" xfId="47572"/>
    <cellStyle name="Beräkning 123" xfId="46816"/>
    <cellStyle name="Beräkning 124" xfId="46964"/>
    <cellStyle name="Beräkning 125" xfId="46749"/>
    <cellStyle name="Beräkning 126" xfId="46080"/>
    <cellStyle name="Beräkning 127" xfId="44871"/>
    <cellStyle name="Beräkning 128" xfId="47663"/>
    <cellStyle name="Beräkning 129" xfId="47665"/>
    <cellStyle name="Beräkning 13" xfId="44343"/>
    <cellStyle name="Beräkning 130" xfId="44759"/>
    <cellStyle name="Beräkning 131" xfId="47272"/>
    <cellStyle name="Beräkning 132" xfId="47643"/>
    <cellStyle name="Beräkning 133" xfId="47817"/>
    <cellStyle name="Beräkning 134" xfId="47853"/>
    <cellStyle name="Beräkning 135" xfId="47911"/>
    <cellStyle name="Beräkning 136" xfId="47856"/>
    <cellStyle name="Beräkning 137" xfId="47834"/>
    <cellStyle name="Beräkning 138" xfId="47948"/>
    <cellStyle name="Beräkning 139" xfId="47950"/>
    <cellStyle name="Beräkning 14" xfId="44417"/>
    <cellStyle name="Beräkning 140" xfId="47888"/>
    <cellStyle name="Beräkning 141" xfId="47846"/>
    <cellStyle name="Beräkning 142" xfId="47929"/>
    <cellStyle name="Beräkning 143" xfId="46951"/>
    <cellStyle name="Beräkning 144" xfId="45065"/>
    <cellStyle name="Beräkning 145" xfId="45088"/>
    <cellStyle name="Beräkning 146" xfId="45086"/>
    <cellStyle name="Beräkning 147" xfId="44925"/>
    <cellStyle name="Beräkning 148" xfId="48018"/>
    <cellStyle name="Beräkning 149" xfId="48020"/>
    <cellStyle name="Beräkning 15" xfId="44509"/>
    <cellStyle name="Beräkning 150" xfId="45385"/>
    <cellStyle name="Beräkning 151" xfId="47636"/>
    <cellStyle name="Beräkning 152" xfId="47998"/>
    <cellStyle name="Beräkning 153" xfId="48172"/>
    <cellStyle name="Beräkning 154" xfId="48208"/>
    <cellStyle name="Beräkning 155" xfId="48266"/>
    <cellStyle name="Beräkning 156" xfId="48211"/>
    <cellStyle name="Beräkning 157" xfId="48189"/>
    <cellStyle name="Beräkning 158" xfId="48301"/>
    <cellStyle name="Beräkning 159" xfId="48303"/>
    <cellStyle name="Beräkning 16" xfId="44422"/>
    <cellStyle name="Beräkning 160" xfId="48243"/>
    <cellStyle name="Beräkning 161" xfId="48201"/>
    <cellStyle name="Beräkning 162" xfId="48282"/>
    <cellStyle name="Beräkning 163" xfId="48565"/>
    <cellStyle name="Beräkning 164" xfId="48651"/>
    <cellStyle name="Beräkning 165" xfId="48736"/>
    <cellStyle name="Beräkning 166" xfId="48656"/>
    <cellStyle name="Beräkning 167" xfId="48595"/>
    <cellStyle name="Beräkning 168" xfId="48816"/>
    <cellStyle name="Beräkning 169" xfId="48820"/>
    <cellStyle name="Beräkning 17" xfId="44370"/>
    <cellStyle name="Beräkning 170" xfId="48700"/>
    <cellStyle name="Beräkning 171" xfId="48618"/>
    <cellStyle name="Beräkning 172" xfId="48794"/>
    <cellStyle name="Beräkning 173" xfId="49309"/>
    <cellStyle name="Beräkning 174" xfId="49360"/>
    <cellStyle name="Beräkning 175" xfId="49425"/>
    <cellStyle name="Beräkning 176" xfId="49364"/>
    <cellStyle name="Beräkning 177" xfId="49329"/>
    <cellStyle name="Beräkning 178" xfId="49533"/>
    <cellStyle name="Beräkning 179" xfId="49535"/>
    <cellStyle name="Beräkning 18" xfId="44646"/>
    <cellStyle name="Beräkning 180" xfId="49398"/>
    <cellStyle name="Beräkning 181" xfId="49347"/>
    <cellStyle name="Beräkning 182" xfId="49512"/>
    <cellStyle name="Beräkning 183" xfId="49693"/>
    <cellStyle name="Beräkning 184" xfId="49731"/>
    <cellStyle name="Beräkning 185" xfId="49789"/>
    <cellStyle name="Beräkning 186" xfId="49734"/>
    <cellStyle name="Beräkning 187" xfId="49710"/>
    <cellStyle name="Beräkning 188" xfId="49825"/>
    <cellStyle name="Beräkning 189" xfId="49827"/>
    <cellStyle name="Beräkning 19" xfId="44650"/>
    <cellStyle name="Beräkning 190" xfId="49766"/>
    <cellStyle name="Beräkning 191" xfId="49722"/>
    <cellStyle name="Beräkning 192" xfId="49806"/>
    <cellStyle name="Beräkning 193" xfId="49874"/>
    <cellStyle name="Beräkning 194" xfId="49940"/>
    <cellStyle name="Beräkning 195" xfId="50011"/>
    <cellStyle name="Beräkning 196" xfId="49944"/>
    <cellStyle name="Beräkning 197" xfId="49896"/>
    <cellStyle name="Beräkning 198" xfId="50167"/>
    <cellStyle name="Beräkning 199" xfId="50169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1"/>
    <cellStyle name="Beräkning 200" xfId="49983"/>
    <cellStyle name="Beräkning 201" xfId="49918"/>
    <cellStyle name="Beräkning 202" xfId="50146"/>
    <cellStyle name="Beräkning 203" xfId="50332"/>
    <cellStyle name="Beräkning 204" xfId="50368"/>
    <cellStyle name="Beräkning 205" xfId="50426"/>
    <cellStyle name="Beräkning 206" xfId="50371"/>
    <cellStyle name="Beräkning 207" xfId="50349"/>
    <cellStyle name="Beräkning 208" xfId="50466"/>
    <cellStyle name="Beräkning 209" xfId="50468"/>
    <cellStyle name="Beräkning 21" xfId="44395"/>
    <cellStyle name="Beräkning 210" xfId="50403"/>
    <cellStyle name="Beräkning 211" xfId="50361"/>
    <cellStyle name="Beräkning 212" xfId="50447"/>
    <cellStyle name="Beräkning 213" xfId="49116"/>
    <cellStyle name="Beräkning 214" xfId="49199"/>
    <cellStyle name="Beräkning 215" xfId="48941"/>
    <cellStyle name="Beräkning 216" xfId="49201"/>
    <cellStyle name="Beräkning 217" xfId="49005"/>
    <cellStyle name="Beräkning 218" xfId="50555"/>
    <cellStyle name="Beräkning 219" xfId="50557"/>
    <cellStyle name="Beräkning 22" xfId="44622"/>
    <cellStyle name="Beräkning 220" xfId="49031"/>
    <cellStyle name="Beräkning 221" xfId="50438"/>
    <cellStyle name="Beräkning 222" xfId="50535"/>
    <cellStyle name="Beräkning 223" xfId="50719"/>
    <cellStyle name="Beräkning 224" xfId="50756"/>
    <cellStyle name="Beräkning 225" xfId="50815"/>
    <cellStyle name="Beräkning 226" xfId="50760"/>
    <cellStyle name="Beräkning 227" xfId="50736"/>
    <cellStyle name="Beräkning 228" xfId="50855"/>
    <cellStyle name="Beräkning 229" xfId="50857"/>
    <cellStyle name="Beräkning 23" xfId="45166"/>
    <cellStyle name="Beräkning 230" xfId="50792"/>
    <cellStyle name="Beräkning 231" xfId="50748"/>
    <cellStyle name="Beräkning 232" xfId="50836"/>
    <cellStyle name="Beräkning 233" xfId="49049"/>
    <cellStyle name="Beräkning 234" xfId="50134"/>
    <cellStyle name="Beräkning 235" xfId="49449"/>
    <cellStyle name="Beräkning 236" xfId="50100"/>
    <cellStyle name="Beräkning 237" xfId="49234"/>
    <cellStyle name="Beräkning 238" xfId="50939"/>
    <cellStyle name="Beräkning 239" xfId="50941"/>
    <cellStyle name="Beräkning 24" xfId="45262"/>
    <cellStyle name="Beräkning 240" xfId="49182"/>
    <cellStyle name="Beräkning 241" xfId="50523"/>
    <cellStyle name="Beräkning 242" xfId="50918"/>
    <cellStyle name="Beräkning 243" xfId="51099"/>
    <cellStyle name="Beräkning 244" xfId="51135"/>
    <cellStyle name="Beräkning 245" xfId="51193"/>
    <cellStyle name="Beräkning 246" xfId="51138"/>
    <cellStyle name="Beräkning 247" xfId="51116"/>
    <cellStyle name="Beräkning 248" xfId="51235"/>
    <cellStyle name="Beräkning 249" xfId="51237"/>
    <cellStyle name="Beräkning 25" xfId="45346"/>
    <cellStyle name="Beräkning 250" xfId="51170"/>
    <cellStyle name="Beräkning 251" xfId="51128"/>
    <cellStyle name="Beräkning 252" xfId="51216"/>
    <cellStyle name="Beräkning 253" xfId="49008"/>
    <cellStyle name="Beräkning 254" xfId="50903"/>
    <cellStyle name="Beräkning 255" xfId="48948"/>
    <cellStyle name="Beräkning 256" xfId="49087"/>
    <cellStyle name="Beräkning 257" xfId="50581"/>
    <cellStyle name="Beräkning 258" xfId="51314"/>
    <cellStyle name="Beräkning 259" xfId="51316"/>
    <cellStyle name="Beräkning 26" xfId="45267"/>
    <cellStyle name="Beräkning 260" xfId="50126"/>
    <cellStyle name="Beräkning 261" xfId="50139"/>
    <cellStyle name="Beräkning 262" xfId="51292"/>
    <cellStyle name="Beräkning 263" xfId="51470"/>
    <cellStyle name="Beräkning 264" xfId="51506"/>
    <cellStyle name="Beräkning 265" xfId="51564"/>
    <cellStyle name="Beräkning 266" xfId="51509"/>
    <cellStyle name="Beräkning 267" xfId="51487"/>
    <cellStyle name="Beräkning 268" xfId="51601"/>
    <cellStyle name="Beräkning 269" xfId="51603"/>
    <cellStyle name="Beräkning 27" xfId="45196"/>
    <cellStyle name="Beräkning 270" xfId="51541"/>
    <cellStyle name="Beräkning 271" xfId="51499"/>
    <cellStyle name="Beräkning 272" xfId="51582"/>
    <cellStyle name="Beräkning 273" xfId="50826"/>
    <cellStyle name="Beräkning 274" xfId="50974"/>
    <cellStyle name="Beräkning 275" xfId="50759"/>
    <cellStyle name="Beräkning 276" xfId="50090"/>
    <cellStyle name="Beräkning 277" xfId="49041"/>
    <cellStyle name="Beräkning 278" xfId="51673"/>
    <cellStyle name="Beräkning 279" xfId="51675"/>
    <cellStyle name="Beräkning 28" xfId="45484"/>
    <cellStyle name="Beräkning 280" xfId="48929"/>
    <cellStyle name="Beräkning 281" xfId="51282"/>
    <cellStyle name="Beräkning 282" xfId="51653"/>
    <cellStyle name="Beräkning 283" xfId="51827"/>
    <cellStyle name="Beräkning 284" xfId="51863"/>
    <cellStyle name="Beräkning 285" xfId="51921"/>
    <cellStyle name="Beräkning 286" xfId="51866"/>
    <cellStyle name="Beräkning 287" xfId="51844"/>
    <cellStyle name="Beräkning 288" xfId="51958"/>
    <cellStyle name="Beräkning 289" xfId="51960"/>
    <cellStyle name="Beräkning 29" xfId="45488"/>
    <cellStyle name="Beräkning 290" xfId="51898"/>
    <cellStyle name="Beräkning 291" xfId="51856"/>
    <cellStyle name="Beräkning 292" xfId="51939"/>
    <cellStyle name="Beräkning 293" xfId="50961"/>
    <cellStyle name="Beräkning 294" xfId="49235"/>
    <cellStyle name="Beräkning 295" xfId="49258"/>
    <cellStyle name="Beräkning 296" xfId="49256"/>
    <cellStyle name="Beräkning 297" xfId="49095"/>
    <cellStyle name="Beräkning 298" xfId="52028"/>
    <cellStyle name="Beräkning 299" xfId="52030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9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8"/>
    <cellStyle name="Beräkning 300" xfId="49462"/>
    <cellStyle name="Beräkning 301" xfId="51646"/>
    <cellStyle name="Beräkning 302" xfId="52008"/>
    <cellStyle name="Beräkning 303" xfId="52182"/>
    <cellStyle name="Beräkning 304" xfId="52218"/>
    <cellStyle name="Beräkning 305" xfId="52276"/>
    <cellStyle name="Beräkning 306" xfId="52221"/>
    <cellStyle name="Beräkning 307" xfId="52199"/>
    <cellStyle name="Beräkning 308" xfId="52311"/>
    <cellStyle name="Beräkning 309" xfId="52313"/>
    <cellStyle name="Beräkning 31" xfId="45220"/>
    <cellStyle name="Beräkning 310" xfId="52253"/>
    <cellStyle name="Beräkning 311" xfId="52211"/>
    <cellStyle name="Beräkning 312" xfId="52292"/>
    <cellStyle name="Beräkning 313" xfId="48546"/>
    <cellStyle name="Beräkning 314" xfId="48462"/>
    <cellStyle name="Beräkning 315" xfId="48421"/>
    <cellStyle name="Beräkning 316" xfId="48459"/>
    <cellStyle name="Beräkning 317" xfId="48528"/>
    <cellStyle name="Beräkning 318" xfId="52400"/>
    <cellStyle name="Beräkning 319" xfId="52404"/>
    <cellStyle name="Beräkning 32" xfId="45463"/>
    <cellStyle name="Beräkning 320" xfId="49800"/>
    <cellStyle name="Beräkning 321" xfId="48480"/>
    <cellStyle name="Beräkning 322" xfId="52380"/>
    <cellStyle name="Beräkning 323" xfId="52888"/>
    <cellStyle name="Beräkning 324" xfId="52934"/>
    <cellStyle name="Beräkning 325" xfId="52998"/>
    <cellStyle name="Beräkning 326" xfId="52938"/>
    <cellStyle name="Beräkning 327" xfId="52906"/>
    <cellStyle name="Beräkning 328" xfId="53102"/>
    <cellStyle name="Beräkning 329" xfId="53104"/>
    <cellStyle name="Beräkning 33" xfId="45671"/>
    <cellStyle name="Beräkning 330" xfId="52972"/>
    <cellStyle name="Beräkning 331" xfId="52924"/>
    <cellStyle name="Beräkning 332" xfId="53081"/>
    <cellStyle name="Beräkning 333" xfId="53256"/>
    <cellStyle name="Beräkning 334" xfId="53294"/>
    <cellStyle name="Beräkning 335" xfId="53352"/>
    <cellStyle name="Beräkning 336" xfId="53297"/>
    <cellStyle name="Beräkning 337" xfId="53273"/>
    <cellStyle name="Beräkning 338" xfId="53387"/>
    <cellStyle name="Beräkning 339" xfId="53389"/>
    <cellStyle name="Beräkning 34" xfId="45709"/>
    <cellStyle name="Beräkning 340" xfId="53329"/>
    <cellStyle name="Beräkning 341" xfId="53285"/>
    <cellStyle name="Beräkning 342" xfId="53368"/>
    <cellStyle name="Beräkning 343" xfId="53436"/>
    <cellStyle name="Beräkning 344" xfId="53502"/>
    <cellStyle name="Beräkning 345" xfId="53573"/>
    <cellStyle name="Beräkning 346" xfId="53506"/>
    <cellStyle name="Beräkning 347" xfId="53458"/>
    <cellStyle name="Beräkning 348" xfId="53729"/>
    <cellStyle name="Beräkning 349" xfId="53731"/>
    <cellStyle name="Beräkning 35" xfId="45768"/>
    <cellStyle name="Beräkning 350" xfId="53545"/>
    <cellStyle name="Beräkning 351" xfId="53480"/>
    <cellStyle name="Beräkning 352" xfId="53708"/>
    <cellStyle name="Beräkning 353" xfId="53894"/>
    <cellStyle name="Beräkning 354" xfId="53930"/>
    <cellStyle name="Beräkning 355" xfId="53988"/>
    <cellStyle name="Beräkning 356" xfId="53933"/>
    <cellStyle name="Beräkning 357" xfId="53911"/>
    <cellStyle name="Beräkning 358" xfId="54028"/>
    <cellStyle name="Beräkning 359" xfId="54030"/>
    <cellStyle name="Beräkning 36" xfId="45713"/>
    <cellStyle name="Beräkning 360" xfId="53965"/>
    <cellStyle name="Beräkning 361" xfId="53923"/>
    <cellStyle name="Beräkning 362" xfId="54009"/>
    <cellStyle name="Beräkning 363" xfId="52701"/>
    <cellStyle name="Beräkning 364" xfId="52784"/>
    <cellStyle name="Beräkning 365" xfId="52525"/>
    <cellStyle name="Beräkning 366" xfId="52786"/>
    <cellStyle name="Beräkning 367" xfId="52589"/>
    <cellStyle name="Beräkning 368" xfId="54117"/>
    <cellStyle name="Beräkning 369" xfId="54119"/>
    <cellStyle name="Beräkning 37" xfId="45688"/>
    <cellStyle name="Beräkning 370" xfId="52615"/>
    <cellStyle name="Beräkning 371" xfId="54000"/>
    <cellStyle name="Beräkning 372" xfId="54097"/>
    <cellStyle name="Beräkning 373" xfId="54281"/>
    <cellStyle name="Beräkning 374" xfId="54318"/>
    <cellStyle name="Beräkning 375" xfId="54377"/>
    <cellStyle name="Beräkning 376" xfId="54322"/>
    <cellStyle name="Beräkning 377" xfId="54298"/>
    <cellStyle name="Beräkning 378" xfId="54417"/>
    <cellStyle name="Beräkning 379" xfId="54419"/>
    <cellStyle name="Beräkning 38" xfId="45815"/>
    <cellStyle name="Beräkning 380" xfId="54354"/>
    <cellStyle name="Beräkning 381" xfId="54310"/>
    <cellStyle name="Beräkning 382" xfId="54398"/>
    <cellStyle name="Beräkning 383" xfId="52633"/>
    <cellStyle name="Beräkning 384" xfId="53696"/>
    <cellStyle name="Beräkning 385" xfId="53022"/>
    <cellStyle name="Beräkning 386" xfId="53662"/>
    <cellStyle name="Beräkning 387" xfId="52819"/>
    <cellStyle name="Beräkning 388" xfId="54501"/>
    <cellStyle name="Beräkning 389" xfId="54503"/>
    <cellStyle name="Beräkning 39" xfId="45817"/>
    <cellStyle name="Beräkning 390" xfId="52767"/>
    <cellStyle name="Beräkning 391" xfId="54085"/>
    <cellStyle name="Beräkning 392" xfId="54480"/>
    <cellStyle name="Beräkning 393" xfId="54661"/>
    <cellStyle name="Beräkning 394" xfId="54697"/>
    <cellStyle name="Beräkning 395" xfId="54755"/>
    <cellStyle name="Beräkning 396" xfId="54700"/>
    <cellStyle name="Beräkning 397" xfId="54678"/>
    <cellStyle name="Beräkning 398" xfId="54797"/>
    <cellStyle name="Beräkning 399" xfId="54799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5"/>
    <cellStyle name="Beräkning 400" xfId="54732"/>
    <cellStyle name="Beräkning 401" xfId="54690"/>
    <cellStyle name="Beräkning 402" xfId="54778"/>
    <cellStyle name="Beräkning 403" xfId="52592"/>
    <cellStyle name="Beräkning 404" xfId="54465"/>
    <cellStyle name="Beräkning 405" xfId="52532"/>
    <cellStyle name="Beräkning 406" xfId="52671"/>
    <cellStyle name="Beräkning 407" xfId="54143"/>
    <cellStyle name="Beräkning 408" xfId="54876"/>
    <cellStyle name="Beräkning 409" xfId="54878"/>
    <cellStyle name="Beräkning 41" xfId="45700"/>
    <cellStyle name="Beräkning 410" xfId="53688"/>
    <cellStyle name="Beräkning 411" xfId="53701"/>
    <cellStyle name="Beräkning 412" xfId="54854"/>
    <cellStyle name="Beräkning 413" xfId="55032"/>
    <cellStyle name="Beräkning 414" xfId="55068"/>
    <cellStyle name="Beräkning 415" xfId="55126"/>
    <cellStyle name="Beräkning 416" xfId="55071"/>
    <cellStyle name="Beräkning 417" xfId="55049"/>
    <cellStyle name="Beräkning 418" xfId="55163"/>
    <cellStyle name="Beräkning 419" xfId="55165"/>
    <cellStyle name="Beräkning 42" xfId="45796"/>
    <cellStyle name="Beräkning 420" xfId="55103"/>
    <cellStyle name="Beräkning 421" xfId="55061"/>
    <cellStyle name="Beräkning 422" xfId="55144"/>
    <cellStyle name="Beräkning 423" xfId="54388"/>
    <cellStyle name="Beräkning 424" xfId="54536"/>
    <cellStyle name="Beräkning 425" xfId="54321"/>
    <cellStyle name="Beräkning 426" xfId="53652"/>
    <cellStyle name="Beräkning 427" xfId="52625"/>
    <cellStyle name="Beräkning 428" xfId="55235"/>
    <cellStyle name="Beräkning 429" xfId="55237"/>
    <cellStyle name="Beräkning 43" xfId="45864"/>
    <cellStyle name="Beräkning 430" xfId="52513"/>
    <cellStyle name="Beräkning 431" xfId="54844"/>
    <cellStyle name="Beräkning 432" xfId="55215"/>
    <cellStyle name="Beräkning 433" xfId="55389"/>
    <cellStyle name="Beräkning 434" xfId="55425"/>
    <cellStyle name="Beräkning 435" xfId="55483"/>
    <cellStyle name="Beräkning 436" xfId="55428"/>
    <cellStyle name="Beräkning 437" xfId="55406"/>
    <cellStyle name="Beräkning 438" xfId="55520"/>
    <cellStyle name="Beräkning 439" xfId="55522"/>
    <cellStyle name="Beräkning 44" xfId="45930"/>
    <cellStyle name="Beräkning 440" xfId="55460"/>
    <cellStyle name="Beräkning 441" xfId="55418"/>
    <cellStyle name="Beräkning 442" xfId="55501"/>
    <cellStyle name="Beräkning 443" xfId="54523"/>
    <cellStyle name="Beräkning 444" xfId="52820"/>
    <cellStyle name="Beräkning 445" xfId="52843"/>
    <cellStyle name="Beräkning 446" xfId="52841"/>
    <cellStyle name="Beräkning 447" xfId="52680"/>
    <cellStyle name="Beräkning 448" xfId="55590"/>
    <cellStyle name="Beräkning 449" xfId="55592"/>
    <cellStyle name="Beräkning 45" xfId="46001"/>
    <cellStyle name="Beräkning 450" xfId="53035"/>
    <cellStyle name="Beräkning 451" xfId="55208"/>
    <cellStyle name="Beräkning 452" xfId="55570"/>
    <cellStyle name="Beräkning 453" xfId="55744"/>
    <cellStyle name="Beräkning 454" xfId="55780"/>
    <cellStyle name="Beräkning 455" xfId="55838"/>
    <cellStyle name="Beräkning 456" xfId="55783"/>
    <cellStyle name="Beräkning 457" xfId="55761"/>
    <cellStyle name="Beräkning 458" xfId="55873"/>
    <cellStyle name="Beräkning 459" xfId="55875"/>
    <cellStyle name="Beräkning 46" xfId="45934"/>
    <cellStyle name="Beräkning 460" xfId="55815"/>
    <cellStyle name="Beräkning 461" xfId="55773"/>
    <cellStyle name="Beräkning 462" xfId="55854"/>
    <cellStyle name="Beräkning 47" xfId="45886"/>
    <cellStyle name="Beräkning 48" xfId="46157"/>
    <cellStyle name="Beräkning 49" xfId="46159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1"/>
    <cellStyle name="Beräkning 5 5" xfId="3853"/>
    <cellStyle name="Beräkning 5 6" xfId="11707"/>
    <cellStyle name="Beräkning 5 7" xfId="25595"/>
    <cellStyle name="Beräkning 5_Balance sheet - Parent" xfId="38708"/>
    <cellStyle name="Beräkning 50" xfId="45973"/>
    <cellStyle name="Beräkning 51" xfId="45908"/>
    <cellStyle name="Beräkning 52" xfId="46136"/>
    <cellStyle name="Beräkning 53" xfId="46322"/>
    <cellStyle name="Beräkning 54" xfId="46358"/>
    <cellStyle name="Beräkning 55" xfId="46416"/>
    <cellStyle name="Beräkning 56" xfId="46361"/>
    <cellStyle name="Beräkning 57" xfId="46339"/>
    <cellStyle name="Beräkning 58" xfId="46456"/>
    <cellStyle name="Beräkning 59" xfId="46458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3"/>
    <cellStyle name="Beräkning 61" xfId="46351"/>
    <cellStyle name="Beräkning 62" xfId="46437"/>
    <cellStyle name="Beräkning 63" xfId="44946"/>
    <cellStyle name="Beräkning 64" xfId="45029"/>
    <cellStyle name="Beräkning 65" xfId="44771"/>
    <cellStyle name="Beräkning 66" xfId="45031"/>
    <cellStyle name="Beräkning 67" xfId="44835"/>
    <cellStyle name="Beräkning 68" xfId="46545"/>
    <cellStyle name="Beräkning 69" xfId="46547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1"/>
    <cellStyle name="Beräkning 71" xfId="46428"/>
    <cellStyle name="Beräkning 72" xfId="46525"/>
    <cellStyle name="Beräkning 73" xfId="46709"/>
    <cellStyle name="Beräkning 74" xfId="46746"/>
    <cellStyle name="Beräkning 75" xfId="46805"/>
    <cellStyle name="Beräkning 76" xfId="46750"/>
    <cellStyle name="Beräkning 77" xfId="46726"/>
    <cellStyle name="Beräkning 78" xfId="46845"/>
    <cellStyle name="Beräkning 79" xfId="46847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2"/>
    <cellStyle name="Beräkning 81" xfId="46738"/>
    <cellStyle name="Beräkning 82" xfId="46826"/>
    <cellStyle name="Beräkning 83" xfId="44879"/>
    <cellStyle name="Beräkning 84" xfId="46124"/>
    <cellStyle name="Beräkning 85" xfId="45372"/>
    <cellStyle name="Beräkning 86" xfId="46090"/>
    <cellStyle name="Beräkning 87" xfId="45064"/>
    <cellStyle name="Beräkning 88" xfId="46929"/>
    <cellStyle name="Beräkning 89" xfId="46931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2"/>
    <cellStyle name="Beräkning 91" xfId="46513"/>
    <cellStyle name="Beräkning 92" xfId="46908"/>
    <cellStyle name="Beräkning 93" xfId="47089"/>
    <cellStyle name="Beräkning 94" xfId="47125"/>
    <cellStyle name="Beräkning 95" xfId="47183"/>
    <cellStyle name="Beräkning 96" xfId="47128"/>
    <cellStyle name="Beräkning 97" xfId="47106"/>
    <cellStyle name="Beräkning 98" xfId="47225"/>
    <cellStyle name="Beräkning 99" xfId="47227"/>
    <cellStyle name="Beräkning_Balance sheet - Parent" xfId="38704"/>
    <cellStyle name="Blankettnamn" xfId="3866"/>
    <cellStyle name="Body" xfId="3867"/>
    <cellStyle name="Bra" xfId="6015"/>
    <cellStyle name="Bra 10" xfId="43826"/>
    <cellStyle name="Bra 100" xfId="44883"/>
    <cellStyle name="Bra 101" xfId="45421"/>
    <cellStyle name="Bra 102" xfId="45038"/>
    <cellStyle name="Bra 103" xfId="45184"/>
    <cellStyle name="Bra 104" xfId="47279"/>
    <cellStyle name="Bra 105" xfId="47303"/>
    <cellStyle name="Bra 106" xfId="45402"/>
    <cellStyle name="Bra 107" xfId="45880"/>
    <cellStyle name="Bra 108" xfId="47316"/>
    <cellStyle name="Bra 109" xfId="45110"/>
    <cellStyle name="Bra 11" xfId="44418"/>
    <cellStyle name="Bra 110" xfId="47461"/>
    <cellStyle name="Bra 111" xfId="47497"/>
    <cellStyle name="Bra 112" xfId="47553"/>
    <cellStyle name="Bra 113" xfId="47459"/>
    <cellStyle name="Bra 114" xfId="47569"/>
    <cellStyle name="Bra 115" xfId="47590"/>
    <cellStyle name="Bra 116" xfId="47485"/>
    <cellStyle name="Bra 117" xfId="47530"/>
    <cellStyle name="Bra 118" xfId="47599"/>
    <cellStyle name="Bra 119" xfId="47507"/>
    <cellStyle name="Bra 12" xfId="44508"/>
    <cellStyle name="Bra 120" xfId="46891"/>
    <cellStyle name="Bra 121" xfId="44833"/>
    <cellStyle name="Bra 122" xfId="44787"/>
    <cellStyle name="Bra 123" xfId="46586"/>
    <cellStyle name="Bra 124" xfId="47640"/>
    <cellStyle name="Bra 125" xfId="47662"/>
    <cellStyle name="Bra 126" xfId="45074"/>
    <cellStyle name="Bra 127" xfId="46702"/>
    <cellStyle name="Bra 128" xfId="47675"/>
    <cellStyle name="Bra 129" xfId="45040"/>
    <cellStyle name="Bra 13" xfId="44342"/>
    <cellStyle name="Bra 130" xfId="47818"/>
    <cellStyle name="Bra 131" xfId="47854"/>
    <cellStyle name="Bra 132" xfId="47910"/>
    <cellStyle name="Bra 133" xfId="47816"/>
    <cellStyle name="Bra 134" xfId="47926"/>
    <cellStyle name="Bra 135" xfId="47947"/>
    <cellStyle name="Bra 136" xfId="47842"/>
    <cellStyle name="Bra 137" xfId="47887"/>
    <cellStyle name="Bra 138" xfId="47956"/>
    <cellStyle name="Bra 139" xfId="47864"/>
    <cellStyle name="Bra 14" xfId="44619"/>
    <cellStyle name="Bra 140" xfId="45112"/>
    <cellStyle name="Bra 141" xfId="47195"/>
    <cellStyle name="Bra 142" xfId="47270"/>
    <cellStyle name="Bra 143" xfId="46023"/>
    <cellStyle name="Bra 144" xfId="47995"/>
    <cellStyle name="Bra 145" xfId="48017"/>
    <cellStyle name="Bra 146" xfId="45939"/>
    <cellStyle name="Bra 147" xfId="44926"/>
    <cellStyle name="Bra 148" xfId="48030"/>
    <cellStyle name="Bra 149" xfId="46196"/>
    <cellStyle name="Bra 15" xfId="44645"/>
    <cellStyle name="Bra 150" xfId="48173"/>
    <cellStyle name="Bra 151" xfId="48209"/>
    <cellStyle name="Bra 152" xfId="48265"/>
    <cellStyle name="Bra 153" xfId="48171"/>
    <cellStyle name="Bra 154" xfId="48279"/>
    <cellStyle name="Bra 155" xfId="48300"/>
    <cellStyle name="Bra 156" xfId="48197"/>
    <cellStyle name="Bra 157" xfId="48242"/>
    <cellStyle name="Bra 158" xfId="48309"/>
    <cellStyle name="Bra 159" xfId="48219"/>
    <cellStyle name="Bra 16" xfId="44390"/>
    <cellStyle name="Bra 160" xfId="48566"/>
    <cellStyle name="Bra 161" xfId="48652"/>
    <cellStyle name="Bra 162" xfId="48735"/>
    <cellStyle name="Bra 163" xfId="48564"/>
    <cellStyle name="Bra 164" xfId="48791"/>
    <cellStyle name="Bra 165" xfId="48815"/>
    <cellStyle name="Bra 166" xfId="48614"/>
    <cellStyle name="Bra 167" xfId="48699"/>
    <cellStyle name="Bra 168" xfId="48830"/>
    <cellStyle name="Bra 169" xfId="48672"/>
    <cellStyle name="Bra 17" xfId="44470"/>
    <cellStyle name="Bra 170" xfId="49310"/>
    <cellStyle name="Bra 171" xfId="49361"/>
    <cellStyle name="Bra 172" xfId="49424"/>
    <cellStyle name="Bra 173" xfId="49308"/>
    <cellStyle name="Bra 174" xfId="49509"/>
    <cellStyle name="Bra 175" xfId="49532"/>
    <cellStyle name="Bra 176" xfId="49342"/>
    <cellStyle name="Bra 177" xfId="49397"/>
    <cellStyle name="Bra 178" xfId="49545"/>
    <cellStyle name="Bra 179" xfId="49372"/>
    <cellStyle name="Bra 18" xfId="44660"/>
    <cellStyle name="Bra 180" xfId="49694"/>
    <cellStyle name="Bra 181" xfId="49732"/>
    <cellStyle name="Bra 182" xfId="49788"/>
    <cellStyle name="Bra 183" xfId="49692"/>
    <cellStyle name="Bra 184" xfId="49803"/>
    <cellStyle name="Bra 185" xfId="49824"/>
    <cellStyle name="Bra 186" xfId="49718"/>
    <cellStyle name="Bra 187" xfId="49765"/>
    <cellStyle name="Bra 188" xfId="49833"/>
    <cellStyle name="Bra 189" xfId="49742"/>
    <cellStyle name="Bra 19" xfId="44438"/>
    <cellStyle name="Bra 190" xfId="49875"/>
    <cellStyle name="Bra 191" xfId="49941"/>
    <cellStyle name="Bra 192" xfId="50010"/>
    <cellStyle name="Bra 193" xfId="49873"/>
    <cellStyle name="Bra 194" xfId="50143"/>
    <cellStyle name="Bra 195" xfId="50166"/>
    <cellStyle name="Bra 196" xfId="49914"/>
    <cellStyle name="Bra 197" xfId="49982"/>
    <cellStyle name="Bra 198" xfId="50179"/>
    <cellStyle name="Bra 199" xfId="49953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9"/>
    <cellStyle name="Bra 2 5" xfId="25602"/>
    <cellStyle name="Bra 2_Balance sheet - Parent" xfId="38714"/>
    <cellStyle name="Bra 20" xfId="45167"/>
    <cellStyle name="Bra 200" xfId="50333"/>
    <cellStyle name="Bra 201" xfId="50369"/>
    <cellStyle name="Bra 202" xfId="50425"/>
    <cellStyle name="Bra 203" xfId="50331"/>
    <cellStyle name="Bra 204" xfId="50444"/>
    <cellStyle name="Bra 205" xfId="50465"/>
    <cellStyle name="Bra 206" xfId="50357"/>
    <cellStyle name="Bra 207" xfId="50402"/>
    <cellStyle name="Bra 208" xfId="50474"/>
    <cellStyle name="Bra 209" xfId="50379"/>
    <cellStyle name="Bra 21" xfId="45263"/>
    <cellStyle name="Bra 210" xfId="49232"/>
    <cellStyle name="Bra 211" xfId="49200"/>
    <cellStyle name="Bra 212" xfId="49064"/>
    <cellStyle name="Bra 213" xfId="49194"/>
    <cellStyle name="Bra 214" xfId="50532"/>
    <cellStyle name="Bra 215" xfId="50554"/>
    <cellStyle name="Bra 216" xfId="49021"/>
    <cellStyle name="Bra 217" xfId="49203"/>
    <cellStyle name="Bra 218" xfId="50567"/>
    <cellStyle name="Bra 219" xfId="49130"/>
    <cellStyle name="Bra 22" xfId="45345"/>
    <cellStyle name="Bra 220" xfId="50720"/>
    <cellStyle name="Bra 221" xfId="50757"/>
    <cellStyle name="Bra 222" xfId="50814"/>
    <cellStyle name="Bra 223" xfId="50718"/>
    <cellStyle name="Bra 224" xfId="50833"/>
    <cellStyle name="Bra 225" xfId="50854"/>
    <cellStyle name="Bra 226" xfId="50744"/>
    <cellStyle name="Bra 227" xfId="50791"/>
    <cellStyle name="Bra 228" xfId="50863"/>
    <cellStyle name="Bra 229" xfId="50768"/>
    <cellStyle name="Bra 23" xfId="45165"/>
    <cellStyle name="Bra 230" xfId="50120"/>
    <cellStyle name="Bra 231" xfId="50059"/>
    <cellStyle name="Bra 232" xfId="49153"/>
    <cellStyle name="Bra 233" xfId="50050"/>
    <cellStyle name="Bra 234" xfId="50915"/>
    <cellStyle name="Bra 235" xfId="50938"/>
    <cellStyle name="Bra 236" xfId="50058"/>
    <cellStyle name="Bra 237" xfId="48945"/>
    <cellStyle name="Bra 238" xfId="50951"/>
    <cellStyle name="Bra 239" xfId="49088"/>
    <cellStyle name="Bra 24" xfId="45460"/>
    <cellStyle name="Bra 240" xfId="51100"/>
    <cellStyle name="Bra 241" xfId="51136"/>
    <cellStyle name="Bra 242" xfId="51192"/>
    <cellStyle name="Bra 243" xfId="51098"/>
    <cellStyle name="Bra 244" xfId="51213"/>
    <cellStyle name="Bra 245" xfId="51234"/>
    <cellStyle name="Bra 246" xfId="51124"/>
    <cellStyle name="Bra 247" xfId="51169"/>
    <cellStyle name="Bra 248" xfId="51243"/>
    <cellStyle name="Bra 249" xfId="51146"/>
    <cellStyle name="Bra 25" xfId="45483"/>
    <cellStyle name="Bra 250" xfId="49053"/>
    <cellStyle name="Bra 251" xfId="49498"/>
    <cellStyle name="Bra 252" xfId="49208"/>
    <cellStyle name="Bra 253" xfId="49325"/>
    <cellStyle name="Bra 254" xfId="51289"/>
    <cellStyle name="Bra 255" xfId="51313"/>
    <cellStyle name="Bra 256" xfId="49479"/>
    <cellStyle name="Bra 257" xfId="49890"/>
    <cellStyle name="Bra 258" xfId="51326"/>
    <cellStyle name="Bra 259" xfId="49280"/>
    <cellStyle name="Bra 26" xfId="45215"/>
    <cellStyle name="Bra 260" xfId="51471"/>
    <cellStyle name="Bra 261" xfId="51507"/>
    <cellStyle name="Bra 262" xfId="51563"/>
    <cellStyle name="Bra 263" xfId="51469"/>
    <cellStyle name="Bra 264" xfId="51579"/>
    <cellStyle name="Bra 265" xfId="51600"/>
    <cellStyle name="Bra 266" xfId="51495"/>
    <cellStyle name="Bra 267" xfId="51540"/>
    <cellStyle name="Bra 268" xfId="51609"/>
    <cellStyle name="Bra 269" xfId="51517"/>
    <cellStyle name="Bra 27" xfId="45307"/>
    <cellStyle name="Bra 270" xfId="50901"/>
    <cellStyle name="Bra 271" xfId="49003"/>
    <cellStyle name="Bra 272" xfId="48957"/>
    <cellStyle name="Bra 273" xfId="50596"/>
    <cellStyle name="Bra 274" xfId="51650"/>
    <cellStyle name="Bra 275" xfId="51672"/>
    <cellStyle name="Bra 276" xfId="49244"/>
    <cellStyle name="Bra 277" xfId="50712"/>
    <cellStyle name="Bra 278" xfId="51685"/>
    <cellStyle name="Bra 279" xfId="49210"/>
    <cellStyle name="Bra 28" xfId="45498"/>
    <cellStyle name="Bra 280" xfId="51828"/>
    <cellStyle name="Bra 281" xfId="51864"/>
    <cellStyle name="Bra 282" xfId="51920"/>
    <cellStyle name="Bra 283" xfId="51826"/>
    <cellStyle name="Bra 284" xfId="51936"/>
    <cellStyle name="Bra 285" xfId="51957"/>
    <cellStyle name="Bra 286" xfId="51852"/>
    <cellStyle name="Bra 287" xfId="51897"/>
    <cellStyle name="Bra 288" xfId="51966"/>
    <cellStyle name="Bra 289" xfId="51874"/>
    <cellStyle name="Bra 29" xfId="45282"/>
    <cellStyle name="Bra 290" xfId="49282"/>
    <cellStyle name="Bra 291" xfId="51205"/>
    <cellStyle name="Bra 292" xfId="51280"/>
    <cellStyle name="Bra 293" xfId="50033"/>
    <cellStyle name="Bra 294" xfId="52005"/>
    <cellStyle name="Bra 295" xfId="52027"/>
    <cellStyle name="Bra 296" xfId="49949"/>
    <cellStyle name="Bra 297" xfId="49096"/>
    <cellStyle name="Bra 298" xfId="52040"/>
    <cellStyle name="Bra 299" xfId="50206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2"/>
    <cellStyle name="Bra 300" xfId="52183"/>
    <cellStyle name="Bra 301" xfId="52219"/>
    <cellStyle name="Bra 302" xfId="52275"/>
    <cellStyle name="Bra 303" xfId="52181"/>
    <cellStyle name="Bra 304" xfId="52289"/>
    <cellStyle name="Bra 305" xfId="52310"/>
    <cellStyle name="Bra 306" xfId="52207"/>
    <cellStyle name="Bra 307" xfId="52252"/>
    <cellStyle name="Bra 308" xfId="52319"/>
    <cellStyle name="Bra 309" xfId="52229"/>
    <cellStyle name="Bra 31" xfId="45710"/>
    <cellStyle name="Bra 310" xfId="48399"/>
    <cellStyle name="Bra 311" xfId="48402"/>
    <cellStyle name="Bra 312" xfId="48369"/>
    <cellStyle name="Bra 313" xfId="48638"/>
    <cellStyle name="Bra 314" xfId="52377"/>
    <cellStyle name="Bra 315" xfId="52399"/>
    <cellStyle name="Bra 316" xfId="48484"/>
    <cellStyle name="Bra 317" xfId="48769"/>
    <cellStyle name="Bra 318" xfId="52414"/>
    <cellStyle name="Bra 319" xfId="48376"/>
    <cellStyle name="Bra 32" xfId="45767"/>
    <cellStyle name="Bra 320" xfId="52889"/>
    <cellStyle name="Bra 321" xfId="52935"/>
    <cellStyle name="Bra 322" xfId="52997"/>
    <cellStyle name="Bra 323" xfId="52887"/>
    <cellStyle name="Bra 324" xfId="53078"/>
    <cellStyle name="Bra 325" xfId="53101"/>
    <cellStyle name="Bra 326" xfId="52919"/>
    <cellStyle name="Bra 327" xfId="52971"/>
    <cellStyle name="Bra 328" xfId="53114"/>
    <cellStyle name="Bra 329" xfId="52946"/>
    <cellStyle name="Bra 33" xfId="45670"/>
    <cellStyle name="Bra 330" xfId="53257"/>
    <cellStyle name="Bra 331" xfId="53295"/>
    <cellStyle name="Bra 332" xfId="53351"/>
    <cellStyle name="Bra 333" xfId="53255"/>
    <cellStyle name="Bra 334" xfId="53365"/>
    <cellStyle name="Bra 335" xfId="53386"/>
    <cellStyle name="Bra 336" xfId="53281"/>
    <cellStyle name="Bra 337" xfId="53328"/>
    <cellStyle name="Bra 338" xfId="53395"/>
    <cellStyle name="Bra 339" xfId="53305"/>
    <cellStyle name="Bra 34" xfId="45793"/>
    <cellStyle name="Bra 340" xfId="53437"/>
    <cellStyle name="Bra 341" xfId="53503"/>
    <cellStyle name="Bra 342" xfId="53572"/>
    <cellStyle name="Bra 343" xfId="53435"/>
    <cellStyle name="Bra 344" xfId="53705"/>
    <cellStyle name="Bra 345" xfId="53728"/>
    <cellStyle name="Bra 346" xfId="53476"/>
    <cellStyle name="Bra 347" xfId="53544"/>
    <cellStyle name="Bra 348" xfId="53741"/>
    <cellStyle name="Bra 349" xfId="53515"/>
    <cellStyle name="Bra 35" xfId="45814"/>
    <cellStyle name="Bra 350" xfId="53895"/>
    <cellStyle name="Bra 351" xfId="53931"/>
    <cellStyle name="Bra 352" xfId="53987"/>
    <cellStyle name="Bra 353" xfId="53893"/>
    <cellStyle name="Bra 354" xfId="54006"/>
    <cellStyle name="Bra 355" xfId="54027"/>
    <cellStyle name="Bra 356" xfId="53919"/>
    <cellStyle name="Bra 357" xfId="53964"/>
    <cellStyle name="Bra 358" xfId="54036"/>
    <cellStyle name="Bra 359" xfId="53941"/>
    <cellStyle name="Bra 36" xfId="45696"/>
    <cellStyle name="Bra 360" xfId="52817"/>
    <cellStyle name="Bra 361" xfId="52785"/>
    <cellStyle name="Bra 362" xfId="52648"/>
    <cellStyle name="Bra 363" xfId="52779"/>
    <cellStyle name="Bra 364" xfId="54094"/>
    <cellStyle name="Bra 365" xfId="54116"/>
    <cellStyle name="Bra 366" xfId="52605"/>
    <cellStyle name="Bra 367" xfId="52788"/>
    <cellStyle name="Bra 368" xfId="54129"/>
    <cellStyle name="Bra 369" xfId="52715"/>
    <cellStyle name="Bra 37" xfId="45744"/>
    <cellStyle name="Bra 370" xfId="54282"/>
    <cellStyle name="Bra 371" xfId="54319"/>
    <cellStyle name="Bra 372" xfId="54376"/>
    <cellStyle name="Bra 373" xfId="54280"/>
    <cellStyle name="Bra 374" xfId="54395"/>
    <cellStyle name="Bra 375" xfId="54416"/>
    <cellStyle name="Bra 376" xfId="54306"/>
    <cellStyle name="Bra 377" xfId="54353"/>
    <cellStyle name="Bra 378" xfId="54425"/>
    <cellStyle name="Bra 379" xfId="54330"/>
    <cellStyle name="Bra 38" xfId="45823"/>
    <cellStyle name="Bra 380" xfId="53682"/>
    <cellStyle name="Bra 381" xfId="53621"/>
    <cellStyle name="Bra 382" xfId="52738"/>
    <cellStyle name="Bra 383" xfId="53612"/>
    <cellStyle name="Bra 384" xfId="54477"/>
    <cellStyle name="Bra 385" xfId="54500"/>
    <cellStyle name="Bra 386" xfId="53620"/>
    <cellStyle name="Bra 387" xfId="52529"/>
    <cellStyle name="Bra 388" xfId="54513"/>
    <cellStyle name="Bra 389" xfId="52672"/>
    <cellStyle name="Bra 39" xfId="45721"/>
    <cellStyle name="Bra 390" xfId="54662"/>
    <cellStyle name="Bra 391" xfId="54698"/>
    <cellStyle name="Bra 392" xfId="54754"/>
    <cellStyle name="Bra 393" xfId="54660"/>
    <cellStyle name="Bra 394" xfId="54775"/>
    <cellStyle name="Bra 395" xfId="54796"/>
    <cellStyle name="Bra 396" xfId="54686"/>
    <cellStyle name="Bra 397" xfId="54731"/>
    <cellStyle name="Bra 398" xfId="54805"/>
    <cellStyle name="Bra 399" xfId="54708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10"/>
    <cellStyle name="Bra 4 5" xfId="3885"/>
    <cellStyle name="Bra 4 6" xfId="11713"/>
    <cellStyle name="Bra 4 7" xfId="25604"/>
    <cellStyle name="Bra 4_Balance sheet - Parent" xfId="38716"/>
    <cellStyle name="Bra 40" xfId="45865"/>
    <cellStyle name="Bra 400" xfId="52637"/>
    <cellStyle name="Bra 401" xfId="53071"/>
    <cellStyle name="Bra 402" xfId="52793"/>
    <cellStyle name="Bra 403" xfId="52902"/>
    <cellStyle name="Bra 404" xfId="54851"/>
    <cellStyle name="Bra 405" xfId="54875"/>
    <cellStyle name="Bra 406" xfId="53052"/>
    <cellStyle name="Bra 407" xfId="53452"/>
    <cellStyle name="Bra 408" xfId="54888"/>
    <cellStyle name="Bra 409" xfId="52865"/>
    <cellStyle name="Bra 41" xfId="45931"/>
    <cellStyle name="Bra 410" xfId="55033"/>
    <cellStyle name="Bra 411" xfId="55069"/>
    <cellStyle name="Bra 412" xfId="55125"/>
    <cellStyle name="Bra 413" xfId="55031"/>
    <cellStyle name="Bra 414" xfId="55141"/>
    <cellStyle name="Bra 415" xfId="55162"/>
    <cellStyle name="Bra 416" xfId="55057"/>
    <cellStyle name="Bra 417" xfId="55102"/>
    <cellStyle name="Bra 418" xfId="55171"/>
    <cellStyle name="Bra 419" xfId="55079"/>
    <cellStyle name="Bra 42" xfId="46000"/>
    <cellStyle name="Bra 420" xfId="54463"/>
    <cellStyle name="Bra 421" xfId="52587"/>
    <cellStyle name="Bra 422" xfId="52541"/>
    <cellStyle name="Bra 423" xfId="54158"/>
    <cellStyle name="Bra 424" xfId="55212"/>
    <cellStyle name="Bra 425" xfId="55234"/>
    <cellStyle name="Bra 426" xfId="52829"/>
    <cellStyle name="Bra 427" xfId="54274"/>
    <cellStyle name="Bra 428" xfId="55247"/>
    <cellStyle name="Bra 429" xfId="52795"/>
    <cellStyle name="Bra 43" xfId="45863"/>
    <cellStyle name="Bra 430" xfId="55390"/>
    <cellStyle name="Bra 431" xfId="55426"/>
    <cellStyle name="Bra 432" xfId="55482"/>
    <cellStyle name="Bra 433" xfId="55388"/>
    <cellStyle name="Bra 434" xfId="55498"/>
    <cellStyle name="Bra 435" xfId="55519"/>
    <cellStyle name="Bra 436" xfId="55414"/>
    <cellStyle name="Bra 437" xfId="55459"/>
    <cellStyle name="Bra 438" xfId="55528"/>
    <cellStyle name="Bra 439" xfId="55436"/>
    <cellStyle name="Bra 44" xfId="46133"/>
    <cellStyle name="Bra 440" xfId="52867"/>
    <cellStyle name="Bra 441" xfId="54767"/>
    <cellStyle name="Bra 442" xfId="54842"/>
    <cellStyle name="Bra 443" xfId="53595"/>
    <cellStyle name="Bra 444" xfId="55567"/>
    <cellStyle name="Bra 445" xfId="55589"/>
    <cellStyle name="Bra 446" xfId="53511"/>
    <cellStyle name="Bra 447" xfId="52681"/>
    <cellStyle name="Bra 448" xfId="55602"/>
    <cellStyle name="Bra 449" xfId="53768"/>
    <cellStyle name="Bra 45" xfId="46156"/>
    <cellStyle name="Bra 450" xfId="55745"/>
    <cellStyle name="Bra 451" xfId="55781"/>
    <cellStyle name="Bra 452" xfId="55837"/>
    <cellStyle name="Bra 453" xfId="55743"/>
    <cellStyle name="Bra 454" xfId="55851"/>
    <cellStyle name="Bra 455" xfId="55872"/>
    <cellStyle name="Bra 456" xfId="55769"/>
    <cellStyle name="Bra 457" xfId="55814"/>
    <cellStyle name="Bra 458" xfId="55881"/>
    <cellStyle name="Bra 459" xfId="55791"/>
    <cellStyle name="Bra 46" xfId="45904"/>
    <cellStyle name="Bra 47" xfId="45972"/>
    <cellStyle name="Bra 48" xfId="46169"/>
    <cellStyle name="Bra 49" xfId="45943"/>
    <cellStyle name="Bra 5" xfId="3886"/>
    <cellStyle name="Bra 50" xfId="46323"/>
    <cellStyle name="Bra 51" xfId="46359"/>
    <cellStyle name="Bra 52" xfId="46415"/>
    <cellStyle name="Bra 53" xfId="46321"/>
    <cellStyle name="Bra 54" xfId="46434"/>
    <cellStyle name="Bra 55" xfId="46455"/>
    <cellStyle name="Bra 56" xfId="46347"/>
    <cellStyle name="Bra 57" xfId="46392"/>
    <cellStyle name="Bra 58" xfId="46464"/>
    <cellStyle name="Bra 59" xfId="46369"/>
    <cellStyle name="Bra 6" xfId="43303"/>
    <cellStyle name="Bra 60" xfId="45062"/>
    <cellStyle name="Bra 61" xfId="45030"/>
    <cellStyle name="Bra 62" xfId="44894"/>
    <cellStyle name="Bra 63" xfId="45024"/>
    <cellStyle name="Bra 64" xfId="46522"/>
    <cellStyle name="Bra 65" xfId="46544"/>
    <cellStyle name="Bra 66" xfId="44851"/>
    <cellStyle name="Bra 67" xfId="45033"/>
    <cellStyle name="Bra 68" xfId="46557"/>
    <cellStyle name="Bra 69" xfId="44960"/>
    <cellStyle name="Bra 7" xfId="43497"/>
    <cellStyle name="Bra 70" xfId="46710"/>
    <cellStyle name="Bra 71" xfId="46747"/>
    <cellStyle name="Bra 72" xfId="46804"/>
    <cellStyle name="Bra 73" xfId="46708"/>
    <cellStyle name="Bra 74" xfId="46823"/>
    <cellStyle name="Bra 75" xfId="46844"/>
    <cellStyle name="Bra 76" xfId="46734"/>
    <cellStyle name="Bra 77" xfId="46781"/>
    <cellStyle name="Bra 78" xfId="46853"/>
    <cellStyle name="Bra 79" xfId="46758"/>
    <cellStyle name="Bra 8" xfId="43825"/>
    <cellStyle name="Bra 80" xfId="46110"/>
    <cellStyle name="Bra 81" xfId="46049"/>
    <cellStyle name="Bra 82" xfId="44983"/>
    <cellStyle name="Bra 83" xfId="46040"/>
    <cellStyle name="Bra 84" xfId="46905"/>
    <cellStyle name="Bra 85" xfId="46928"/>
    <cellStyle name="Bra 86" xfId="46048"/>
    <cellStyle name="Bra 87" xfId="44775"/>
    <cellStyle name="Bra 88" xfId="46941"/>
    <cellStyle name="Bra 89" xfId="44918"/>
    <cellStyle name="Bra 9" xfId="43822"/>
    <cellStyle name="Bra 90" xfId="47090"/>
    <cellStyle name="Bra 91" xfId="47126"/>
    <cellStyle name="Bra 92" xfId="47182"/>
    <cellStyle name="Bra 93" xfId="47088"/>
    <cellStyle name="Bra 94" xfId="47203"/>
    <cellStyle name="Bra 95" xfId="47224"/>
    <cellStyle name="Bra 96" xfId="47114"/>
    <cellStyle name="Bra 97" xfId="47159"/>
    <cellStyle name="Bra 98" xfId="47233"/>
    <cellStyle name="Bra 99" xfId="47136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2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4" builtinId="23" customBuiltin="1"/>
    <cellStyle name="Check Cell 10" xfId="45327" hidden="1"/>
    <cellStyle name="Check Cell 10" xfId="45983" hidden="1"/>
    <cellStyle name="Check Cell 10" xfId="44812" hidden="1"/>
    <cellStyle name="Check Cell 10" xfId="45000" hidden="1"/>
    <cellStyle name="Check Cell 10" xfId="46008" hidden="1"/>
    <cellStyle name="Check Cell 10" xfId="46071" hidden="1"/>
    <cellStyle name="Check Cell 10" xfId="46505" hidden="1"/>
    <cellStyle name="Check Cell 10" xfId="49408" hidden="1"/>
    <cellStyle name="Check Cell 10" xfId="49993" hidden="1"/>
    <cellStyle name="Check Cell 10" xfId="48982" hidden="1"/>
    <cellStyle name="Check Cell 10" xfId="49170" hidden="1"/>
    <cellStyle name="Check Cell 10" xfId="50018" hidden="1"/>
    <cellStyle name="Check Cell 10" xfId="50081" hidden="1"/>
    <cellStyle name="Check Cell 10" xfId="50515" hidden="1"/>
    <cellStyle name="Check Cell 10" xfId="52982" hidden="1"/>
    <cellStyle name="Check Cell 10" xfId="53555" hidden="1"/>
    <cellStyle name="Check Cell 10" xfId="52566" hidden="1"/>
    <cellStyle name="Check Cell 10" xfId="52755" hidden="1"/>
    <cellStyle name="Check Cell 10" xfId="53580" hidden="1"/>
    <cellStyle name="Check Cell 10" xfId="53643" hidden="1"/>
    <cellStyle name="Check Cell 10" xfId="54077" hidden="1"/>
    <cellStyle name="Check Cell 10" xfId="55968"/>
    <cellStyle name="Check Cell 11" xfId="45541" hidden="1"/>
    <cellStyle name="Check Cell 11" xfId="46195" hidden="1"/>
    <cellStyle name="Check Cell 11" xfId="46581" hidden="1"/>
    <cellStyle name="Check Cell 11" xfId="46963" hidden="1"/>
    <cellStyle name="Check Cell 11" xfId="47337" hidden="1"/>
    <cellStyle name="Check Cell 11" xfId="47694" hidden="1"/>
    <cellStyle name="Check Cell 11" xfId="48049" hidden="1"/>
    <cellStyle name="Check Cell 11" xfId="49568" hidden="1"/>
    <cellStyle name="Check Cell 11" xfId="50205" hidden="1"/>
    <cellStyle name="Check Cell 11" xfId="50591" hidden="1"/>
    <cellStyle name="Check Cell 11" xfId="50973" hidden="1"/>
    <cellStyle name="Check Cell 11" xfId="51347" hidden="1"/>
    <cellStyle name="Check Cell 11" xfId="51704" hidden="1"/>
    <cellStyle name="Check Cell 11" xfId="52059" hidden="1"/>
    <cellStyle name="Check Cell 11" xfId="53133" hidden="1"/>
    <cellStyle name="Check Cell 11" xfId="53767" hidden="1"/>
    <cellStyle name="Check Cell 11" xfId="54153" hidden="1"/>
    <cellStyle name="Check Cell 11" xfId="54535" hidden="1"/>
    <cellStyle name="Check Cell 11" xfId="54909" hidden="1"/>
    <cellStyle name="Check Cell 11" xfId="55266" hidden="1"/>
    <cellStyle name="Check Cell 11" xfId="55621" hidden="1"/>
    <cellStyle name="Check Cell 11" xfId="44609"/>
    <cellStyle name="Check Cell 12" xfId="45202" hidden="1"/>
    <cellStyle name="Check Cell 12" xfId="45893" hidden="1"/>
    <cellStyle name="Check Cell 12" xfId="44848" hidden="1"/>
    <cellStyle name="Check Cell 12" xfId="46184" hidden="1"/>
    <cellStyle name="Check Cell 12" xfId="46896" hidden="1"/>
    <cellStyle name="Check Cell 12" xfId="44832" hidden="1"/>
    <cellStyle name="Check Cell 12" xfId="47328" hidden="1"/>
    <cellStyle name="Check Cell 12" xfId="49335" hidden="1"/>
    <cellStyle name="Check Cell 12" xfId="49903" hidden="1"/>
    <cellStyle name="Check Cell 12" xfId="49018" hidden="1"/>
    <cellStyle name="Check Cell 12" xfId="50194" hidden="1"/>
    <cellStyle name="Check Cell 12" xfId="50906" hidden="1"/>
    <cellStyle name="Check Cell 12" xfId="49002" hidden="1"/>
    <cellStyle name="Check Cell 12" xfId="51338" hidden="1"/>
    <cellStyle name="Check Cell 12" xfId="52912" hidden="1"/>
    <cellStyle name="Check Cell 12" xfId="53465" hidden="1"/>
    <cellStyle name="Check Cell 12" xfId="52602" hidden="1"/>
    <cellStyle name="Check Cell 12" xfId="53756" hidden="1"/>
    <cellStyle name="Check Cell 12" xfId="54468" hidden="1"/>
    <cellStyle name="Check Cell 12" xfId="52586" hidden="1"/>
    <cellStyle name="Check Cell 12" xfId="54900" hidden="1"/>
    <cellStyle name="Check Cell 12" xfId="44478"/>
    <cellStyle name="Check Cell 13" xfId="45562" hidden="1"/>
    <cellStyle name="Check Cell 13" xfId="46213" hidden="1"/>
    <cellStyle name="Check Cell 13" xfId="46599" hidden="1"/>
    <cellStyle name="Check Cell 13" xfId="46980" hidden="1"/>
    <cellStyle name="Check Cell 13" xfId="47352" hidden="1"/>
    <cellStyle name="Check Cell 13" xfId="47709" hidden="1"/>
    <cellStyle name="Check Cell 13" xfId="48064" hidden="1"/>
    <cellStyle name="Check Cell 13" xfId="49584" hidden="1"/>
    <cellStyle name="Check Cell 13" xfId="50223" hidden="1"/>
    <cellStyle name="Check Cell 13" xfId="50609" hidden="1"/>
    <cellStyle name="Check Cell 13" xfId="50990" hidden="1"/>
    <cellStyle name="Check Cell 13" xfId="51362" hidden="1"/>
    <cellStyle name="Check Cell 13" xfId="51719" hidden="1"/>
    <cellStyle name="Check Cell 13" xfId="52074" hidden="1"/>
    <cellStyle name="Check Cell 13" xfId="53148" hidden="1"/>
    <cellStyle name="Check Cell 13" xfId="53785" hidden="1"/>
    <cellStyle name="Check Cell 13" xfId="54171" hidden="1"/>
    <cellStyle name="Check Cell 13" xfId="54552" hidden="1"/>
    <cellStyle name="Check Cell 13" xfId="54924" hidden="1"/>
    <cellStyle name="Check Cell 13" xfId="55281" hidden="1"/>
    <cellStyle name="Check Cell 13" xfId="55636" hidden="1"/>
    <cellStyle name="Check Cell 13" xfId="44681"/>
    <cellStyle name="Check Cell 14" xfId="45490" hidden="1"/>
    <cellStyle name="Check Cell 14" xfId="46161" hidden="1"/>
    <cellStyle name="Check Cell 14" xfId="46549" hidden="1"/>
    <cellStyle name="Check Cell 14" xfId="46933" hidden="1"/>
    <cellStyle name="Check Cell 14" xfId="47308" hidden="1"/>
    <cellStyle name="Check Cell 14" xfId="47667" hidden="1"/>
    <cellStyle name="Check Cell 14" xfId="48022" hidden="1"/>
    <cellStyle name="Check Cell 14" xfId="49537" hidden="1"/>
    <cellStyle name="Check Cell 14" xfId="50171" hidden="1"/>
    <cellStyle name="Check Cell 14" xfId="50559" hidden="1"/>
    <cellStyle name="Check Cell 14" xfId="50943" hidden="1"/>
    <cellStyle name="Check Cell 14" xfId="51318" hidden="1"/>
    <cellStyle name="Check Cell 14" xfId="51677" hidden="1"/>
    <cellStyle name="Check Cell 14" xfId="52032" hidden="1"/>
    <cellStyle name="Check Cell 14" xfId="53106" hidden="1"/>
    <cellStyle name="Check Cell 14" xfId="53733" hidden="1"/>
    <cellStyle name="Check Cell 14" xfId="54121" hidden="1"/>
    <cellStyle name="Check Cell 14" xfId="54505" hidden="1"/>
    <cellStyle name="Check Cell 14" xfId="54880" hidden="1"/>
    <cellStyle name="Check Cell 14" xfId="55239" hidden="1"/>
    <cellStyle name="Check Cell 14" xfId="55594" hidden="1"/>
    <cellStyle name="Check Cell 14" xfId="44490"/>
    <cellStyle name="Check Cell 15" xfId="45581" hidden="1"/>
    <cellStyle name="Check Cell 15" xfId="46231" hidden="1"/>
    <cellStyle name="Check Cell 15" xfId="46617" hidden="1"/>
    <cellStyle name="Check Cell 15" xfId="46997" hidden="1"/>
    <cellStyle name="Check Cell 15" xfId="47369" hidden="1"/>
    <cellStyle name="Check Cell 15" xfId="47726" hidden="1"/>
    <cellStyle name="Check Cell 15" xfId="48081" hidden="1"/>
    <cellStyle name="Check Cell 15" xfId="49602" hidden="1"/>
    <cellStyle name="Check Cell 15" xfId="50241" hidden="1"/>
    <cellStyle name="Check Cell 15" xfId="50627" hidden="1"/>
    <cellStyle name="Check Cell 15" xfId="51007" hidden="1"/>
    <cellStyle name="Check Cell 15" xfId="51379" hidden="1"/>
    <cellStyle name="Check Cell 15" xfId="51736" hidden="1"/>
    <cellStyle name="Check Cell 15" xfId="52091" hidden="1"/>
    <cellStyle name="Check Cell 15" xfId="53165" hidden="1"/>
    <cellStyle name="Check Cell 15" xfId="53803" hidden="1"/>
    <cellStyle name="Check Cell 15" xfId="54189" hidden="1"/>
    <cellStyle name="Check Cell 15" xfId="54569" hidden="1"/>
    <cellStyle name="Check Cell 15" xfId="54941" hidden="1"/>
    <cellStyle name="Check Cell 15" xfId="55298" hidden="1"/>
    <cellStyle name="Check Cell 15" xfId="55653" hidden="1"/>
    <cellStyle name="Check Cell 15" xfId="44703"/>
    <cellStyle name="Check Cell 16" xfId="44376"/>
    <cellStyle name="Check Cell 17" xfId="44724"/>
    <cellStyle name="Check Cell 18" xfId="44652"/>
    <cellStyle name="Check Cell 19" xfId="44743"/>
    <cellStyle name="Check Cell 2" xfId="5255"/>
    <cellStyle name="Check Cell 2 10" xfId="45602"/>
    <cellStyle name="Check Cell 2 11" xfId="46253"/>
    <cellStyle name="Check Cell 2 12" xfId="46639"/>
    <cellStyle name="Check Cell 2 13" xfId="47019"/>
    <cellStyle name="Check Cell 2 14" xfId="47391"/>
    <cellStyle name="Check Cell 2 15" xfId="47748"/>
    <cellStyle name="Check Cell 2 16" xfId="48103"/>
    <cellStyle name="Check Cell 2 17" xfId="49624"/>
    <cellStyle name="Check Cell 2 18" xfId="50263"/>
    <cellStyle name="Check Cell 2 19" xfId="50649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9"/>
    <cellStyle name="Check Cell 2 2 5" xfId="4391"/>
    <cellStyle name="Check Cell 2 2 6" xfId="26124"/>
    <cellStyle name="Check Cell 2 2_Balance sheet - Parent" xfId="38821"/>
    <cellStyle name="Check Cell 2 20" xfId="51029"/>
    <cellStyle name="Check Cell 2 21" xfId="51401"/>
    <cellStyle name="Check Cell 2 22" xfId="51758"/>
    <cellStyle name="Check Cell 2 23" xfId="52113"/>
    <cellStyle name="Check Cell 2 24" xfId="53187"/>
    <cellStyle name="Check Cell 2 25" xfId="53825"/>
    <cellStyle name="Check Cell 2 26" xfId="54211"/>
    <cellStyle name="Check Cell 2 27" xfId="54591"/>
    <cellStyle name="Check Cell 2 28" xfId="54963"/>
    <cellStyle name="Check Cell 2 29" xfId="55320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5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50"/>
    <cellStyle name="Check Cell 2_Balance sheet - Parent" xfId="38820"/>
    <cellStyle name="Check Cell 20" xfId="48633"/>
    <cellStyle name="Check Cell 21" xfId="48779"/>
    <cellStyle name="Check Cell 22" xfId="48707"/>
    <cellStyle name="Check Cell 23" xfId="48851"/>
    <cellStyle name="Check Cell 24" xfId="48717"/>
    <cellStyle name="Check Cell 25" xfId="48873"/>
    <cellStyle name="Check Cell 26" xfId="48601"/>
    <cellStyle name="Check Cell 27" xfId="48894"/>
    <cellStyle name="Check Cell 28" xfId="48822"/>
    <cellStyle name="Check Cell 29" xfId="48913"/>
    <cellStyle name="Check Cell 3" xfId="5265"/>
    <cellStyle name="Check Cell 3 2" xfId="11739"/>
    <cellStyle name="Check Cell 3 3" xfId="26133"/>
    <cellStyle name="Check Cell 3_Balance sheet - Parent" xfId="38823"/>
    <cellStyle name="Check Cell 30" xfId="48471"/>
    <cellStyle name="Check Cell 31" xfId="52366"/>
    <cellStyle name="Check Cell 32" xfId="48433"/>
    <cellStyle name="Check Cell 33" xfId="52435"/>
    <cellStyle name="Check Cell 34" xfId="48393"/>
    <cellStyle name="Check Cell 35" xfId="52457"/>
    <cellStyle name="Check Cell 36" xfId="48525"/>
    <cellStyle name="Check Cell 37" xfId="52478"/>
    <cellStyle name="Check Cell 38" xfId="52406"/>
    <cellStyle name="Check Cell 39" xfId="52497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8"/>
    <cellStyle name="Check Cell 5 11" xfId="49010"/>
    <cellStyle name="Check Cell 5 12" xfId="49188"/>
    <cellStyle name="Check Cell 5 13" xfId="49228"/>
    <cellStyle name="Check Cell 5 14" xfId="50211"/>
    <cellStyle name="Check Cell 5 15" xfId="50084"/>
    <cellStyle name="Check Cell 5 16" xfId="49478"/>
    <cellStyle name="Check Cell 5 17" xfId="52872"/>
    <cellStyle name="Check Cell 5 18" xfId="52594"/>
    <cellStyle name="Check Cell 5 19" xfId="52773"/>
    <cellStyle name="Check Cell 5 2" xfId="26135"/>
    <cellStyle name="Check Cell 5 20" xfId="52813"/>
    <cellStyle name="Check Cell 5 21" xfId="53773"/>
    <cellStyle name="Check Cell 5 22" xfId="53646"/>
    <cellStyle name="Check Cell 5 23" xfId="53051"/>
    <cellStyle name="Check Cell 5 24" xfId="55970"/>
    <cellStyle name="Check Cell 5 3" xfId="45124"/>
    <cellStyle name="Check Cell 5 4" xfId="44840"/>
    <cellStyle name="Check Cell 5 5" xfId="45018"/>
    <cellStyle name="Check Cell 5 6" xfId="45058"/>
    <cellStyle name="Check Cell 5 7" xfId="46201"/>
    <cellStyle name="Check Cell 5 8" xfId="46074"/>
    <cellStyle name="Check Cell 5 9" xfId="45401"/>
    <cellStyle name="Check Cell 6" xfId="11737"/>
    <cellStyle name="Check Cell 6 10" xfId="49928"/>
    <cellStyle name="Check Cell 6 11" xfId="49009"/>
    <cellStyle name="Check Cell 6 12" xfId="50155"/>
    <cellStyle name="Check Cell 6 13" xfId="50527"/>
    <cellStyle name="Check Cell 6 14" xfId="50830"/>
    <cellStyle name="Check Cell 6 15" xfId="50899"/>
    <cellStyle name="Check Cell 6 16" xfId="52931"/>
    <cellStyle name="Check Cell 6 17" xfId="53490"/>
    <cellStyle name="Check Cell 6 18" xfId="52593"/>
    <cellStyle name="Check Cell 6 19" xfId="53717"/>
    <cellStyle name="Check Cell 6 2" xfId="45235"/>
    <cellStyle name="Check Cell 6 20" xfId="54089"/>
    <cellStyle name="Check Cell 6 21" xfId="54392"/>
    <cellStyle name="Check Cell 6 22" xfId="54461"/>
    <cellStyle name="Check Cell 6 3" xfId="45918"/>
    <cellStyle name="Check Cell 6 4" xfId="44839"/>
    <cellStyle name="Check Cell 6 5" xfId="46145"/>
    <cellStyle name="Check Cell 6 6" xfId="46517"/>
    <cellStyle name="Check Cell 6 7" xfId="46820"/>
    <cellStyle name="Check Cell 6 8" xfId="46889"/>
    <cellStyle name="Check Cell 6 9" xfId="49354"/>
    <cellStyle name="Check Cell 7" xfId="4945"/>
    <cellStyle name="Check Cell 7 10" xfId="50133"/>
    <cellStyle name="Check Cell 7 11" xfId="50526"/>
    <cellStyle name="Check Cell 7 12" xfId="50908"/>
    <cellStyle name="Check Cell 7 13" xfId="51285"/>
    <cellStyle name="Check Cell 7 14" xfId="51647"/>
    <cellStyle name="Check Cell 7 15" xfId="52002"/>
    <cellStyle name="Check Cell 7 16" xfId="53075"/>
    <cellStyle name="Check Cell 7 17" xfId="53695"/>
    <cellStyle name="Check Cell 7 18" xfId="54088"/>
    <cellStyle name="Check Cell 7 19" xfId="54470"/>
    <cellStyle name="Check Cell 7 2" xfId="45450"/>
    <cellStyle name="Check Cell 7 20" xfId="54847"/>
    <cellStyle name="Check Cell 7 21" xfId="55209"/>
    <cellStyle name="Check Cell 7 22" xfId="55564"/>
    <cellStyle name="Check Cell 7 3" xfId="46123"/>
    <cellStyle name="Check Cell 7 4" xfId="46516"/>
    <cellStyle name="Check Cell 7 5" xfId="46898"/>
    <cellStyle name="Check Cell 7 6" xfId="47275"/>
    <cellStyle name="Check Cell 7 7" xfId="47637"/>
    <cellStyle name="Check Cell 7 8" xfId="47992"/>
    <cellStyle name="Check Cell 7 9" xfId="49506"/>
    <cellStyle name="Check Cell 8" xfId="26122"/>
    <cellStyle name="Check Cell 8 2" xfId="45316"/>
    <cellStyle name="Check Cell 9" xfId="45519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8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7"/>
    <cellStyle name="Comma 10 9" xfId="43490"/>
    <cellStyle name="Comma 10_Balance sheet - Parent" xfId="38826"/>
    <cellStyle name="Comma 11" xfId="5282"/>
    <cellStyle name="Comma 11 10" xfId="43480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8"/>
    <cellStyle name="Comma 11 9" xfId="43492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3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1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1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3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3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5"/>
    <cellStyle name="Comma 2 3 2 9" xfId="44164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2"/>
    <cellStyle name="Comma 2 3 5" xfId="11778"/>
    <cellStyle name="Comma 2 3 5 2" xfId="32436"/>
    <cellStyle name="Comma 2 3 5 3" xfId="43704"/>
    <cellStyle name="Comma 2 3 5 4" xfId="55972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5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6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9"/>
    <cellStyle name="Comma 4" xfId="5354"/>
    <cellStyle name="Comma 4 10" xfId="43474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4"/>
    <cellStyle name="Comma 4 9" xfId="43495"/>
    <cellStyle name="Comma 4_Accounts" xfId="5359"/>
    <cellStyle name="Comma 5" xfId="5360"/>
    <cellStyle name="Comma 5 10" xfId="43470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5"/>
    <cellStyle name="Comma 5 9" xfId="43484"/>
    <cellStyle name="Comma 5_Balance sheet - Parent" xfId="38879"/>
    <cellStyle name="Comma 6" xfId="5364"/>
    <cellStyle name="Comma 6 10" xfId="43306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7"/>
    <cellStyle name="Comma 8 2" xfId="5385"/>
    <cellStyle name="Comma 8 2 10" xfId="43500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8"/>
    <cellStyle name="Comma 8 2 9" xfId="43499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7"/>
    <cellStyle name="Comma 8_Balance sheet - Parent" xfId="38897"/>
    <cellStyle name="Comma 9" xfId="5392"/>
    <cellStyle name="Comma 9 10" xfId="43467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6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6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5"/>
    <cellStyle name="Dziesiętny 2 11" xfId="44167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1"/>
    <cellStyle name="Dziesiętny 2 2 18" xfId="44168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400"/>
    <cellStyle name="Dziesiętny 2 8" xfId="43496"/>
    <cellStyle name="Dziesiętny 2 9" xfId="43817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60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8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9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7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6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9"/>
    <cellStyle name="Ergebnis 5 3" xfId="26664"/>
    <cellStyle name="Ergebnis 5 4" xfId="44522"/>
    <cellStyle name="Ergebnis 6" xfId="11897"/>
    <cellStyle name="Ergebnis 6 2" xfId="48803"/>
    <cellStyle name="Ergebnis 6 3" xfId="44632"/>
    <cellStyle name="Ergebnis 7" xfId="26496"/>
    <cellStyle name="Ergebnis 7 2" xfId="48579"/>
    <cellStyle name="Ergebnis 7 3" xfId="44356"/>
    <cellStyle name="Ergebnis 8" xfId="44643"/>
    <cellStyle name="Ergebnis 8 2" xfId="48813"/>
    <cellStyle name="Ergebnis 9" xfId="48358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70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3" builtinId="53" customBuiltin="1"/>
    <cellStyle name="Explanatory Text 10" xfId="45222" hidden="1"/>
    <cellStyle name="Explanatory Text 10" xfId="45841" hidden="1"/>
    <cellStyle name="Explanatory Text 10" xfId="46482" hidden="1"/>
    <cellStyle name="Explanatory Text 10" xfId="46871" hidden="1"/>
    <cellStyle name="Explanatory Text 10" xfId="47251" hidden="1"/>
    <cellStyle name="Explanatory Text 10" xfId="47617" hidden="1"/>
    <cellStyle name="Explanatory Text 10" xfId="47974" hidden="1"/>
    <cellStyle name="Explanatory Text 10" xfId="48327" hidden="1"/>
    <cellStyle name="Explanatory Text 10" xfId="49851" hidden="1"/>
    <cellStyle name="Explanatory Text 10" xfId="50492" hidden="1"/>
    <cellStyle name="Explanatory Text 10" xfId="50881" hidden="1"/>
    <cellStyle name="Explanatory Text 10" xfId="51261" hidden="1"/>
    <cellStyle name="Explanatory Text 10" xfId="51627" hidden="1"/>
    <cellStyle name="Explanatory Text 10" xfId="51984" hidden="1"/>
    <cellStyle name="Explanatory Text 10" xfId="52337" hidden="1"/>
    <cellStyle name="Explanatory Text 10" xfId="53413" hidden="1"/>
    <cellStyle name="Explanatory Text 10" xfId="54054" hidden="1"/>
    <cellStyle name="Explanatory Text 10" xfId="54443" hidden="1"/>
    <cellStyle name="Explanatory Text 10" xfId="54823" hidden="1"/>
    <cellStyle name="Explanatory Text 10" xfId="55189" hidden="1"/>
    <cellStyle name="Explanatory Text 10" xfId="55546" hidden="1"/>
    <cellStyle name="Explanatory Text 10" xfId="55899"/>
    <cellStyle name="Explanatory Text 11" xfId="45542" hidden="1"/>
    <cellStyle name="Explanatory Text 11" xfId="45803" hidden="1"/>
    <cellStyle name="Explanatory Text 11" xfId="46444" hidden="1"/>
    <cellStyle name="Explanatory Text 11" xfId="46833" hidden="1"/>
    <cellStyle name="Explanatory Text 11" xfId="47213" hidden="1"/>
    <cellStyle name="Explanatory Text 11" xfId="47579" hidden="1"/>
    <cellStyle name="Explanatory Text 11" xfId="47936" hidden="1"/>
    <cellStyle name="Explanatory Text 11" xfId="48289" hidden="1"/>
    <cellStyle name="Explanatory Text 11" xfId="49813" hidden="1"/>
    <cellStyle name="Explanatory Text 11" xfId="50454" hidden="1"/>
    <cellStyle name="Explanatory Text 11" xfId="50843" hidden="1"/>
    <cellStyle name="Explanatory Text 11" xfId="51223" hidden="1"/>
    <cellStyle name="Explanatory Text 11" xfId="51589" hidden="1"/>
    <cellStyle name="Explanatory Text 11" xfId="51946" hidden="1"/>
    <cellStyle name="Explanatory Text 11" xfId="52299" hidden="1"/>
    <cellStyle name="Explanatory Text 11" xfId="53375" hidden="1"/>
    <cellStyle name="Explanatory Text 11" xfId="54016" hidden="1"/>
    <cellStyle name="Explanatory Text 11" xfId="54405" hidden="1"/>
    <cellStyle name="Explanatory Text 11" xfId="54785" hidden="1"/>
    <cellStyle name="Explanatory Text 11" xfId="55151" hidden="1"/>
    <cellStyle name="Explanatory Text 11" xfId="55508" hidden="1"/>
    <cellStyle name="Explanatory Text 11" xfId="55861"/>
    <cellStyle name="Explanatory Text 12" xfId="45348" hidden="1"/>
    <cellStyle name="Explanatory Text 12" xfId="45852" hidden="1"/>
    <cellStyle name="Explanatory Text 12" xfId="46493" hidden="1"/>
    <cellStyle name="Explanatory Text 12" xfId="46882" hidden="1"/>
    <cellStyle name="Explanatory Text 12" xfId="47262" hidden="1"/>
    <cellStyle name="Explanatory Text 12" xfId="47628" hidden="1"/>
    <cellStyle name="Explanatory Text 12" xfId="47985" hidden="1"/>
    <cellStyle name="Explanatory Text 12" xfId="48338" hidden="1"/>
    <cellStyle name="Explanatory Text 12" xfId="49862" hidden="1"/>
    <cellStyle name="Explanatory Text 12" xfId="50503" hidden="1"/>
    <cellStyle name="Explanatory Text 12" xfId="50892" hidden="1"/>
    <cellStyle name="Explanatory Text 12" xfId="51272" hidden="1"/>
    <cellStyle name="Explanatory Text 12" xfId="51638" hidden="1"/>
    <cellStyle name="Explanatory Text 12" xfId="51995" hidden="1"/>
    <cellStyle name="Explanatory Text 12" xfId="52348" hidden="1"/>
    <cellStyle name="Explanatory Text 12" xfId="53424" hidden="1"/>
    <cellStyle name="Explanatory Text 12" xfId="54065" hidden="1"/>
    <cellStyle name="Explanatory Text 12" xfId="54454" hidden="1"/>
    <cellStyle name="Explanatory Text 12" xfId="54834" hidden="1"/>
    <cellStyle name="Explanatory Text 12" xfId="55200" hidden="1"/>
    <cellStyle name="Explanatory Text 12" xfId="55557" hidden="1"/>
    <cellStyle name="Explanatory Text 12" xfId="55910"/>
    <cellStyle name="Explanatory Text 13" xfId="45563" hidden="1"/>
    <cellStyle name="Explanatory Text 13" xfId="46214" hidden="1"/>
    <cellStyle name="Explanatory Text 13" xfId="46600" hidden="1"/>
    <cellStyle name="Explanatory Text 13" xfId="46981" hidden="1"/>
    <cellStyle name="Explanatory Text 13" xfId="47353" hidden="1"/>
    <cellStyle name="Explanatory Text 13" xfId="47710" hidden="1"/>
    <cellStyle name="Explanatory Text 13" xfId="48065" hidden="1"/>
    <cellStyle name="Explanatory Text 13" xfId="49585" hidden="1"/>
    <cellStyle name="Explanatory Text 13" xfId="50224" hidden="1"/>
    <cellStyle name="Explanatory Text 13" xfId="50610" hidden="1"/>
    <cellStyle name="Explanatory Text 13" xfId="50991" hidden="1"/>
    <cellStyle name="Explanatory Text 13" xfId="51363" hidden="1"/>
    <cellStyle name="Explanatory Text 13" xfId="51720" hidden="1"/>
    <cellStyle name="Explanatory Text 13" xfId="52075" hidden="1"/>
    <cellStyle name="Explanatory Text 13" xfId="53149" hidden="1"/>
    <cellStyle name="Explanatory Text 13" xfId="53786" hidden="1"/>
    <cellStyle name="Explanatory Text 13" xfId="54172" hidden="1"/>
    <cellStyle name="Explanatory Text 13" xfId="54553" hidden="1"/>
    <cellStyle name="Explanatory Text 13" xfId="54925" hidden="1"/>
    <cellStyle name="Explanatory Text 13" xfId="55282" hidden="1"/>
    <cellStyle name="Explanatory Text 13" xfId="55637" hidden="1"/>
    <cellStyle name="Explanatory Text 13" xfId="44682"/>
    <cellStyle name="Explanatory Text 14" xfId="45472" hidden="1"/>
    <cellStyle name="Explanatory Text 14" xfId="46144" hidden="1"/>
    <cellStyle name="Explanatory Text 14" xfId="46533" hidden="1"/>
    <cellStyle name="Explanatory Text 14" xfId="46916" hidden="1"/>
    <cellStyle name="Explanatory Text 14" xfId="47290" hidden="1"/>
    <cellStyle name="Explanatory Text 14" xfId="47651" hidden="1"/>
    <cellStyle name="Explanatory Text 14" xfId="48006" hidden="1"/>
    <cellStyle name="Explanatory Text 14" xfId="49521" hidden="1"/>
    <cellStyle name="Explanatory Text 14" xfId="50154" hidden="1"/>
    <cellStyle name="Explanatory Text 14" xfId="50543" hidden="1"/>
    <cellStyle name="Explanatory Text 14" xfId="50926" hidden="1"/>
    <cellStyle name="Explanatory Text 14" xfId="51300" hidden="1"/>
    <cellStyle name="Explanatory Text 14" xfId="51661" hidden="1"/>
    <cellStyle name="Explanatory Text 14" xfId="52016" hidden="1"/>
    <cellStyle name="Explanatory Text 14" xfId="53090" hidden="1"/>
    <cellStyle name="Explanatory Text 14" xfId="53716" hidden="1"/>
    <cellStyle name="Explanatory Text 14" xfId="54105" hidden="1"/>
    <cellStyle name="Explanatory Text 14" xfId="54488" hidden="1"/>
    <cellStyle name="Explanatory Text 14" xfId="54862" hidden="1"/>
    <cellStyle name="Explanatory Text 14" xfId="55223" hidden="1"/>
    <cellStyle name="Explanatory Text 14" xfId="55578" hidden="1"/>
    <cellStyle name="Explanatory Text 14" xfId="44397"/>
    <cellStyle name="Explanatory Text 15" xfId="45582" hidden="1"/>
    <cellStyle name="Explanatory Text 15" xfId="46232" hidden="1"/>
    <cellStyle name="Explanatory Text 15" xfId="46618" hidden="1"/>
    <cellStyle name="Explanatory Text 15" xfId="46998" hidden="1"/>
    <cellStyle name="Explanatory Text 15" xfId="47370" hidden="1"/>
    <cellStyle name="Explanatory Text 15" xfId="47727" hidden="1"/>
    <cellStyle name="Explanatory Text 15" xfId="48082" hidden="1"/>
    <cellStyle name="Explanatory Text 15" xfId="49603" hidden="1"/>
    <cellStyle name="Explanatory Text 15" xfId="50242" hidden="1"/>
    <cellStyle name="Explanatory Text 15" xfId="50628" hidden="1"/>
    <cellStyle name="Explanatory Text 15" xfId="51008" hidden="1"/>
    <cellStyle name="Explanatory Text 15" xfId="51380" hidden="1"/>
    <cellStyle name="Explanatory Text 15" xfId="51737" hidden="1"/>
    <cellStyle name="Explanatory Text 15" xfId="52092" hidden="1"/>
    <cellStyle name="Explanatory Text 15" xfId="53166" hidden="1"/>
    <cellStyle name="Explanatory Text 15" xfId="53804" hidden="1"/>
    <cellStyle name="Explanatory Text 15" xfId="54190" hidden="1"/>
    <cellStyle name="Explanatory Text 15" xfId="54570" hidden="1"/>
    <cellStyle name="Explanatory Text 15" xfId="54942" hidden="1"/>
    <cellStyle name="Explanatory Text 15" xfId="55299" hidden="1"/>
    <cellStyle name="Explanatory Text 15" xfId="55654" hidden="1"/>
    <cellStyle name="Explanatory Text 15" xfId="44704"/>
    <cellStyle name="Explanatory Text 16" xfId="44511"/>
    <cellStyle name="Explanatory Text 17" xfId="44725"/>
    <cellStyle name="Explanatory Text 18" xfId="44631"/>
    <cellStyle name="Explanatory Text 19" xfId="44744"/>
    <cellStyle name="Explanatory Text 2" xfId="5827"/>
    <cellStyle name="Explanatory Text 2 10" xfId="46640"/>
    <cellStyle name="Explanatory Text 2 11" xfId="47020"/>
    <cellStyle name="Explanatory Text 2 12" xfId="47392"/>
    <cellStyle name="Explanatory Text 2 13" xfId="47749"/>
    <cellStyle name="Explanatory Text 2 14" xfId="48104"/>
    <cellStyle name="Explanatory Text 2 15" xfId="49625"/>
    <cellStyle name="Explanatory Text 2 16" xfId="50264"/>
    <cellStyle name="Explanatory Text 2 17" xfId="50650"/>
    <cellStyle name="Explanatory Text 2 18" xfId="51030"/>
    <cellStyle name="Explanatory Text 2 19" xfId="51402"/>
    <cellStyle name="Explanatory Text 2 2" xfId="5828"/>
    <cellStyle name="Explanatory Text 2 2 10" xfId="47068"/>
    <cellStyle name="Explanatory Text 2 2 11" xfId="47440"/>
    <cellStyle name="Explanatory Text 2 2 12" xfId="47797"/>
    <cellStyle name="Explanatory Text 2 2 13" xfId="48152"/>
    <cellStyle name="Explanatory Text 2 2 14" xfId="49673"/>
    <cellStyle name="Explanatory Text 2 2 15" xfId="50312"/>
    <cellStyle name="Explanatory Text 2 2 16" xfId="50698"/>
    <cellStyle name="Explanatory Text 2 2 17" xfId="51078"/>
    <cellStyle name="Explanatory Text 2 2 18" xfId="51450"/>
    <cellStyle name="Explanatory Text 2 2 19" xfId="51807"/>
    <cellStyle name="Explanatory Text 2 2 2" xfId="5829"/>
    <cellStyle name="Explanatory Text 2 2 2 2" xfId="4756" hidden="1"/>
    <cellStyle name="Explanatory Text 2 2 2 3" xfId="26688"/>
    <cellStyle name="Explanatory Text 2 2 20" xfId="52162"/>
    <cellStyle name="Explanatory Text 2 2 21" xfId="53236"/>
    <cellStyle name="Explanatory Text 2 2 22" xfId="53874"/>
    <cellStyle name="Explanatory Text 2 2 23" xfId="54260"/>
    <cellStyle name="Explanatory Text 2 2 24" xfId="54640"/>
    <cellStyle name="Explanatory Text 2 2 25" xfId="55012"/>
    <cellStyle name="Explanatory Text 2 2 26" xfId="55369"/>
    <cellStyle name="Explanatory Text 2 2 27" xfId="55724"/>
    <cellStyle name="Explanatory Text 2 2 3" xfId="5830"/>
    <cellStyle name="Explanatory Text 2 2 3 2" xfId="26689"/>
    <cellStyle name="Explanatory Text 2 2 4" xfId="11942" hidden="1"/>
    <cellStyle name="Explanatory Text 2 2 4" xfId="44171"/>
    <cellStyle name="Explanatory Text 2 2 5" xfId="4755"/>
    <cellStyle name="Explanatory Text 2 2 6" xfId="26687"/>
    <cellStyle name="Explanatory Text 2 2 7" xfId="45650"/>
    <cellStyle name="Explanatory Text 2 2 8" xfId="46302"/>
    <cellStyle name="Explanatory Text 2 2 9" xfId="46688"/>
    <cellStyle name="Explanatory Text 2 20" xfId="51759"/>
    <cellStyle name="Explanatory Text 2 21" xfId="52114"/>
    <cellStyle name="Explanatory Text 2 22" xfId="53188"/>
    <cellStyle name="Explanatory Text 2 23" xfId="53826"/>
    <cellStyle name="Explanatory Text 2 24" xfId="54212"/>
    <cellStyle name="Explanatory Text 2 25" xfId="54592"/>
    <cellStyle name="Explanatory Text 2 26" xfId="54964"/>
    <cellStyle name="Explanatory Text 2 27" xfId="55321"/>
    <cellStyle name="Explanatory Text 2 28" xfId="55676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1"/>
    <cellStyle name="Explanatory Text 2 6" xfId="4587"/>
    <cellStyle name="Explanatory Text 2 7" xfId="26686"/>
    <cellStyle name="Explanatory Text 2 8" xfId="45603"/>
    <cellStyle name="Explanatory Text 2 9" xfId="46254"/>
    <cellStyle name="Explanatory Text 2_Balance sheet - Parent" xfId="39253"/>
    <cellStyle name="Explanatory Text 20" xfId="48635"/>
    <cellStyle name="Explanatory Text 21" xfId="48781"/>
    <cellStyle name="Explanatory Text 22" xfId="48705"/>
    <cellStyle name="Explanatory Text 23" xfId="48852"/>
    <cellStyle name="Explanatory Text 24" xfId="48620"/>
    <cellStyle name="Explanatory Text 25" xfId="48874"/>
    <cellStyle name="Explanatory Text 26" xfId="48738"/>
    <cellStyle name="Explanatory Text 27" xfId="48895"/>
    <cellStyle name="Explanatory Text 28" xfId="48802"/>
    <cellStyle name="Explanatory Text 29" xfId="48914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1"/>
    <cellStyle name="Explanatory Text 31" xfId="52367"/>
    <cellStyle name="Explanatory Text 32" xfId="48370"/>
    <cellStyle name="Explanatory Text 33" xfId="52436"/>
    <cellStyle name="Explanatory Text 34" xfId="48523"/>
    <cellStyle name="Explanatory Text 35" xfId="52458"/>
    <cellStyle name="Explanatory Text 36" xfId="48419"/>
    <cellStyle name="Explanatory Text 37" xfId="52479"/>
    <cellStyle name="Explanatory Text 38" xfId="52388"/>
    <cellStyle name="Explanatory Text 39" xfId="52498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6"/>
    <cellStyle name="Explanatory Text 6" xfId="11940"/>
    <cellStyle name="Explanatory Text 6 2" xfId="45236"/>
    <cellStyle name="Explanatory Text 7" xfId="4935"/>
    <cellStyle name="Explanatory Text 7 2" xfId="45451"/>
    <cellStyle name="Explanatory Text 8" xfId="26685"/>
    <cellStyle name="Explanatory Text 8 2" xfId="45314"/>
    <cellStyle name="Explanatory Text 9" xfId="45520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1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2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3"/>
    <cellStyle name="Färg2" xfId="44262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2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3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3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4"/>
    <cellStyle name="Färg4" xfId="44264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4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5"/>
    <cellStyle name="Färg5" xfId="55926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5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6"/>
    <cellStyle name="Färg6" xfId="44265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3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6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6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8" builtinId="16" customBuiltin="1"/>
    <cellStyle name="Heading 1 10" xfId="45521" hidden="1"/>
    <cellStyle name="Heading 1 10" xfId="45769" hidden="1"/>
    <cellStyle name="Heading 1 10" xfId="46417" hidden="1"/>
    <cellStyle name="Heading 1 10" xfId="46806" hidden="1"/>
    <cellStyle name="Heading 1 10" xfId="47184" hidden="1"/>
    <cellStyle name="Heading 1 10" xfId="47555" hidden="1"/>
    <cellStyle name="Heading 1 10" xfId="47912" hidden="1"/>
    <cellStyle name="Heading 1 10" xfId="48267" hidden="1"/>
    <cellStyle name="Heading 1 10" xfId="49790" hidden="1"/>
    <cellStyle name="Heading 1 10" xfId="50427" hidden="1"/>
    <cellStyle name="Heading 1 10" xfId="50816" hidden="1"/>
    <cellStyle name="Heading 1 10" xfId="51194" hidden="1"/>
    <cellStyle name="Heading 1 10" xfId="51565" hidden="1"/>
    <cellStyle name="Heading 1 10" xfId="51922" hidden="1"/>
    <cellStyle name="Heading 1 10" xfId="52277" hidden="1"/>
    <cellStyle name="Heading 1 10" xfId="53353" hidden="1"/>
    <cellStyle name="Heading 1 10" xfId="53989" hidden="1"/>
    <cellStyle name="Heading 1 10" xfId="54378" hidden="1"/>
    <cellStyle name="Heading 1 10" xfId="54756" hidden="1"/>
    <cellStyle name="Heading 1 10" xfId="55127" hidden="1"/>
    <cellStyle name="Heading 1 10" xfId="55484" hidden="1"/>
    <cellStyle name="Heading 1 10" xfId="55839"/>
    <cellStyle name="Heading 1 11" xfId="45157" hidden="1"/>
    <cellStyle name="Heading 1 11" xfId="45853" hidden="1"/>
    <cellStyle name="Heading 1 11" xfId="46494" hidden="1"/>
    <cellStyle name="Heading 1 11" xfId="46883" hidden="1"/>
    <cellStyle name="Heading 1 11" xfId="47263" hidden="1"/>
    <cellStyle name="Heading 1 11" xfId="47629" hidden="1"/>
    <cellStyle name="Heading 1 11" xfId="47986" hidden="1"/>
    <cellStyle name="Heading 1 11" xfId="48339" hidden="1"/>
    <cellStyle name="Heading 1 11" xfId="49863" hidden="1"/>
    <cellStyle name="Heading 1 11" xfId="50504" hidden="1"/>
    <cellStyle name="Heading 1 11" xfId="50893" hidden="1"/>
    <cellStyle name="Heading 1 11" xfId="51273" hidden="1"/>
    <cellStyle name="Heading 1 11" xfId="51639" hidden="1"/>
    <cellStyle name="Heading 1 11" xfId="51996" hidden="1"/>
    <cellStyle name="Heading 1 11" xfId="52349" hidden="1"/>
    <cellStyle name="Heading 1 11" xfId="53425" hidden="1"/>
    <cellStyle name="Heading 1 11" xfId="54066" hidden="1"/>
    <cellStyle name="Heading 1 11" xfId="54455" hidden="1"/>
    <cellStyle name="Heading 1 11" xfId="54835" hidden="1"/>
    <cellStyle name="Heading 1 11" xfId="55201" hidden="1"/>
    <cellStyle name="Heading 1 11" xfId="55558" hidden="1"/>
    <cellStyle name="Heading 1 11" xfId="55911"/>
    <cellStyle name="Heading 1 12" xfId="45543" hidden="1"/>
    <cellStyle name="Heading 1 12" xfId="46197" hidden="1"/>
    <cellStyle name="Heading 1 12" xfId="46582" hidden="1"/>
    <cellStyle name="Heading 1 12" xfId="46965" hidden="1"/>
    <cellStyle name="Heading 1 12" xfId="47338" hidden="1"/>
    <cellStyle name="Heading 1 12" xfId="47695" hidden="1"/>
    <cellStyle name="Heading 1 12" xfId="48050" hidden="1"/>
    <cellStyle name="Heading 1 12" xfId="49569" hidden="1"/>
    <cellStyle name="Heading 1 12" xfId="50207" hidden="1"/>
    <cellStyle name="Heading 1 12" xfId="50592" hidden="1"/>
    <cellStyle name="Heading 1 12" xfId="50975" hidden="1"/>
    <cellStyle name="Heading 1 12" xfId="51348" hidden="1"/>
    <cellStyle name="Heading 1 12" xfId="51705" hidden="1"/>
    <cellStyle name="Heading 1 12" xfId="52060" hidden="1"/>
    <cellStyle name="Heading 1 12" xfId="53134" hidden="1"/>
    <cellStyle name="Heading 1 12" xfId="53769" hidden="1"/>
    <cellStyle name="Heading 1 12" xfId="54154" hidden="1"/>
    <cellStyle name="Heading 1 12" xfId="54537" hidden="1"/>
    <cellStyle name="Heading 1 12" xfId="54910" hidden="1"/>
    <cellStyle name="Heading 1 12" xfId="55267" hidden="1"/>
    <cellStyle name="Heading 1 12" xfId="55622" hidden="1"/>
    <cellStyle name="Heading 1 12" xfId="44683"/>
    <cellStyle name="Heading 1 13" xfId="45273" hidden="1"/>
    <cellStyle name="Heading 1 13" xfId="45936" hidden="1"/>
    <cellStyle name="Heading 1 13" xfId="44919" hidden="1"/>
    <cellStyle name="Heading 1 13" xfId="45420" hidden="1"/>
    <cellStyle name="Heading 1 13" xfId="46081" hidden="1"/>
    <cellStyle name="Heading 1 13" xfId="45010" hidden="1"/>
    <cellStyle name="Heading 1 13" xfId="46503" hidden="1"/>
    <cellStyle name="Heading 1 13" xfId="49366" hidden="1"/>
    <cellStyle name="Heading 1 13" xfId="49946" hidden="1"/>
    <cellStyle name="Heading 1 13" xfId="49089" hidden="1"/>
    <cellStyle name="Heading 1 13" xfId="49497" hidden="1"/>
    <cellStyle name="Heading 1 13" xfId="50091" hidden="1"/>
    <cellStyle name="Heading 1 13" xfId="49180" hidden="1"/>
    <cellStyle name="Heading 1 13" xfId="50513" hidden="1"/>
    <cellStyle name="Heading 1 13" xfId="52940" hidden="1"/>
    <cellStyle name="Heading 1 13" xfId="53508" hidden="1"/>
    <cellStyle name="Heading 1 13" xfId="52673" hidden="1"/>
    <cellStyle name="Heading 1 13" xfId="53070" hidden="1"/>
    <cellStyle name="Heading 1 13" xfId="53653" hidden="1"/>
    <cellStyle name="Heading 1 13" xfId="52765" hidden="1"/>
    <cellStyle name="Heading 1 13" xfId="54075" hidden="1"/>
    <cellStyle name="Heading 1 13" xfId="44334"/>
    <cellStyle name="Heading 1 14" xfId="45564" hidden="1"/>
    <cellStyle name="Heading 1 14" xfId="46215" hidden="1"/>
    <cellStyle name="Heading 1 14" xfId="46601" hidden="1"/>
    <cellStyle name="Heading 1 14" xfId="46982" hidden="1"/>
    <cellStyle name="Heading 1 14" xfId="47354" hidden="1"/>
    <cellStyle name="Heading 1 14" xfId="47711" hidden="1"/>
    <cellStyle name="Heading 1 14" xfId="48066" hidden="1"/>
    <cellStyle name="Heading 1 14" xfId="49586" hidden="1"/>
    <cellStyle name="Heading 1 14" xfId="50225" hidden="1"/>
    <cellStyle name="Heading 1 14" xfId="50611" hidden="1"/>
    <cellStyle name="Heading 1 14" xfId="50992" hidden="1"/>
    <cellStyle name="Heading 1 14" xfId="51364" hidden="1"/>
    <cellStyle name="Heading 1 14" xfId="51721" hidden="1"/>
    <cellStyle name="Heading 1 14" xfId="52076" hidden="1"/>
    <cellStyle name="Heading 1 14" xfId="53150" hidden="1"/>
    <cellStyle name="Heading 1 14" xfId="53787" hidden="1"/>
    <cellStyle name="Heading 1 14" xfId="54173" hidden="1"/>
    <cellStyle name="Heading 1 14" xfId="54554" hidden="1"/>
    <cellStyle name="Heading 1 14" xfId="54926" hidden="1"/>
    <cellStyle name="Heading 1 14" xfId="55283" hidden="1"/>
    <cellStyle name="Heading 1 14" xfId="55638" hidden="1"/>
    <cellStyle name="Heading 1 14" xfId="44705"/>
    <cellStyle name="Heading 1 15" xfId="45349" hidden="1"/>
    <cellStyle name="Heading 1 15" xfId="46004" hidden="1"/>
    <cellStyle name="Heading 1 15" xfId="45034" hidden="1"/>
    <cellStyle name="Heading 1 15" xfId="44997" hidden="1"/>
    <cellStyle name="Heading 1 15" xfId="44910" hidden="1"/>
    <cellStyle name="Heading 1 15" xfId="45080" hidden="1"/>
    <cellStyle name="Heading 1 15" xfId="46956" hidden="1"/>
    <cellStyle name="Heading 1 15" xfId="49427" hidden="1"/>
    <cellStyle name="Heading 1 15" xfId="50014" hidden="1"/>
    <cellStyle name="Heading 1 15" xfId="49204" hidden="1"/>
    <cellStyle name="Heading 1 15" xfId="49167" hidden="1"/>
    <cellStyle name="Heading 1 15" xfId="49080" hidden="1"/>
    <cellStyle name="Heading 1 15" xfId="49250" hidden="1"/>
    <cellStyle name="Heading 1 15" xfId="50966" hidden="1"/>
    <cellStyle name="Heading 1 15" xfId="53000" hidden="1"/>
    <cellStyle name="Heading 1 15" xfId="53576" hidden="1"/>
    <cellStyle name="Heading 1 15" xfId="52789" hidden="1"/>
    <cellStyle name="Heading 1 15" xfId="52752" hidden="1"/>
    <cellStyle name="Heading 1 15" xfId="52664" hidden="1"/>
    <cellStyle name="Heading 1 15" xfId="52835" hidden="1"/>
    <cellStyle name="Heading 1 15" xfId="54528" hidden="1"/>
    <cellStyle name="Heading 1 15" xfId="44427"/>
    <cellStyle name="Heading 1 16" xfId="45583" hidden="1"/>
    <cellStyle name="Heading 1 16" xfId="46233" hidden="1"/>
    <cellStyle name="Heading 1 16" xfId="46619" hidden="1"/>
    <cellStyle name="Heading 1 16" xfId="46999" hidden="1"/>
    <cellStyle name="Heading 1 16" xfId="47371" hidden="1"/>
    <cellStyle name="Heading 1 16" xfId="47728" hidden="1"/>
    <cellStyle name="Heading 1 16" xfId="48083" hidden="1"/>
    <cellStyle name="Heading 1 16" xfId="49604" hidden="1"/>
    <cellStyle name="Heading 1 16" xfId="50243" hidden="1"/>
    <cellStyle name="Heading 1 16" xfId="50629" hidden="1"/>
    <cellStyle name="Heading 1 16" xfId="51009" hidden="1"/>
    <cellStyle name="Heading 1 16" xfId="51381" hidden="1"/>
    <cellStyle name="Heading 1 16" xfId="51738" hidden="1"/>
    <cellStyle name="Heading 1 16" xfId="52093" hidden="1"/>
    <cellStyle name="Heading 1 16" xfId="53167" hidden="1"/>
    <cellStyle name="Heading 1 16" xfId="53805" hidden="1"/>
    <cellStyle name="Heading 1 16" xfId="54191" hidden="1"/>
    <cellStyle name="Heading 1 16" xfId="54571" hidden="1"/>
    <cellStyle name="Heading 1 16" xfId="54943" hidden="1"/>
    <cellStyle name="Heading 1 16" xfId="55300" hidden="1"/>
    <cellStyle name="Heading 1 16" xfId="55655" hidden="1"/>
    <cellStyle name="Heading 1 16" xfId="44726"/>
    <cellStyle name="Heading 1 17" xfId="44512"/>
    <cellStyle name="Heading 1 18" xfId="44745"/>
    <cellStyle name="Heading 1 19" xfId="48626"/>
    <cellStyle name="Heading 1 2" xfId="6032"/>
    <cellStyle name="Heading 1 2 10" xfId="46641"/>
    <cellStyle name="Heading 1 2 11" xfId="47021"/>
    <cellStyle name="Heading 1 2 12" xfId="47393"/>
    <cellStyle name="Heading 1 2 13" xfId="47750"/>
    <cellStyle name="Heading 1 2 14" xfId="48105"/>
    <cellStyle name="Heading 1 2 15" xfId="49626"/>
    <cellStyle name="Heading 1 2 16" xfId="50265"/>
    <cellStyle name="Heading 1 2 17" xfId="50651"/>
    <cellStyle name="Heading 1 2 18" xfId="51031"/>
    <cellStyle name="Heading 1 2 19" xfId="51403"/>
    <cellStyle name="Heading 1 2 2" xfId="6033"/>
    <cellStyle name="Heading 1 2 2 10" xfId="47069"/>
    <cellStyle name="Heading 1 2 2 11" xfId="47441"/>
    <cellStyle name="Heading 1 2 2 12" xfId="47798"/>
    <cellStyle name="Heading 1 2 2 13" xfId="48153"/>
    <cellStyle name="Heading 1 2 2 14" xfId="49674"/>
    <cellStyle name="Heading 1 2 2 15" xfId="50313"/>
    <cellStyle name="Heading 1 2 2 16" xfId="50699"/>
    <cellStyle name="Heading 1 2 2 17" xfId="51079"/>
    <cellStyle name="Heading 1 2 2 18" xfId="51451"/>
    <cellStyle name="Heading 1 2 2 19" xfId="51808"/>
    <cellStyle name="Heading 1 2 2 2" xfId="6034"/>
    <cellStyle name="Heading 1 2 2 2 2" xfId="4785" hidden="1"/>
    <cellStyle name="Heading 1 2 2 2 3" xfId="26897"/>
    <cellStyle name="Heading 1 2 2 20" xfId="52163"/>
    <cellStyle name="Heading 1 2 2 21" xfId="53237"/>
    <cellStyle name="Heading 1 2 2 22" xfId="53875"/>
    <cellStyle name="Heading 1 2 2 23" xfId="54261"/>
    <cellStyle name="Heading 1 2 2 24" xfId="54641"/>
    <cellStyle name="Heading 1 2 2 25" xfId="55013"/>
    <cellStyle name="Heading 1 2 2 26" xfId="55370"/>
    <cellStyle name="Heading 1 2 2 27" xfId="55725"/>
    <cellStyle name="Heading 1 2 2 3" xfId="6035"/>
    <cellStyle name="Heading 1 2 2 3 2" xfId="26898"/>
    <cellStyle name="Heading 1 2 2 4" xfId="12052" hidden="1"/>
    <cellStyle name="Heading 1 2 2 4" xfId="44172"/>
    <cellStyle name="Heading 1 2 2 5" xfId="4784"/>
    <cellStyle name="Heading 1 2 2 6" xfId="26896"/>
    <cellStyle name="Heading 1 2 2 7" xfId="45651"/>
    <cellStyle name="Heading 1 2 2 8" xfId="46303"/>
    <cellStyle name="Heading 1 2 2 9" xfId="46689"/>
    <cellStyle name="Heading 1 2 20" xfId="51760"/>
    <cellStyle name="Heading 1 2 21" xfId="52115"/>
    <cellStyle name="Heading 1 2 22" xfId="53189"/>
    <cellStyle name="Heading 1 2 23" xfId="53827"/>
    <cellStyle name="Heading 1 2 24" xfId="54213"/>
    <cellStyle name="Heading 1 2 25" xfId="54593"/>
    <cellStyle name="Heading 1 2 26" xfId="54965"/>
    <cellStyle name="Heading 1 2 27" xfId="55322"/>
    <cellStyle name="Heading 1 2 28" xfId="55677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7"/>
    <cellStyle name="Heading 1 2 6" xfId="4783"/>
    <cellStyle name="Heading 1 2 7" xfId="26895"/>
    <cellStyle name="Heading 1 2 8" xfId="45604"/>
    <cellStyle name="Heading 1 2 9" xfId="46255"/>
    <cellStyle name="Heading 1 2_Balance sheet - Parent" xfId="39359"/>
    <cellStyle name="Heading 1 20" xfId="48782"/>
    <cellStyle name="Heading 1 21" xfId="48591"/>
    <cellStyle name="Heading 1 22" xfId="48853"/>
    <cellStyle name="Heading 1 23" xfId="48556"/>
    <cellStyle name="Heading 1 24" xfId="48875"/>
    <cellStyle name="Heading 1 25" xfId="48662"/>
    <cellStyle name="Heading 1 26" xfId="48896"/>
    <cellStyle name="Heading 1 27" xfId="48739"/>
    <cellStyle name="Heading 1 28" xfId="48915"/>
    <cellStyle name="Heading 1 29" xfId="48476"/>
    <cellStyle name="Heading 1 3" xfId="6039"/>
    <cellStyle name="Heading 1 3 2" xfId="12053"/>
    <cellStyle name="Heading 1 3 3" xfId="26902"/>
    <cellStyle name="Heading 1 3_Balance sheet - Parent" xfId="39360"/>
    <cellStyle name="Heading 1 30" xfId="52368"/>
    <cellStyle name="Heading 1 31" xfId="48382"/>
    <cellStyle name="Heading 1 32" xfId="52437"/>
    <cellStyle name="Heading 1 33" xfId="48367"/>
    <cellStyle name="Heading 1 34" xfId="52459"/>
    <cellStyle name="Heading 1 35" xfId="48521"/>
    <cellStyle name="Heading 1 36" xfId="52480"/>
    <cellStyle name="Heading 1 37" xfId="48418"/>
    <cellStyle name="Heading 1 38" xfId="52499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7"/>
    <cellStyle name="Heading 1 7" xfId="12050"/>
    <cellStyle name="Heading 1 7 2" xfId="45228"/>
    <cellStyle name="Heading 1 8" xfId="4862"/>
    <cellStyle name="Heading 1 8 2" xfId="45452"/>
    <cellStyle name="Heading 1 9" xfId="26894"/>
    <cellStyle name="Heading 1 9 2" xfId="45192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9" builtinId="17" customBuiltin="1"/>
    <cellStyle name="Heading 2 10" xfId="45522" hidden="1"/>
    <cellStyle name="Heading 2 10" xfId="45669" hidden="1"/>
    <cellStyle name="Heading 2 10" xfId="46320" hidden="1"/>
    <cellStyle name="Heading 2 10" xfId="46707" hidden="1"/>
    <cellStyle name="Heading 2 10" xfId="47087" hidden="1"/>
    <cellStyle name="Heading 2 10" xfId="47458" hidden="1"/>
    <cellStyle name="Heading 2 10" xfId="47815" hidden="1"/>
    <cellStyle name="Heading 2 10" xfId="48170" hidden="1"/>
    <cellStyle name="Heading 2 10" xfId="49691" hidden="1"/>
    <cellStyle name="Heading 2 10" xfId="50330" hidden="1"/>
    <cellStyle name="Heading 2 10" xfId="50717" hidden="1"/>
    <cellStyle name="Heading 2 10" xfId="51097" hidden="1"/>
    <cellStyle name="Heading 2 10" xfId="51468" hidden="1"/>
    <cellStyle name="Heading 2 10" xfId="51825" hidden="1"/>
    <cellStyle name="Heading 2 10" xfId="52180" hidden="1"/>
    <cellStyle name="Heading 2 10" xfId="53254" hidden="1"/>
    <cellStyle name="Heading 2 10" xfId="53892" hidden="1"/>
    <cellStyle name="Heading 2 10" xfId="54279" hidden="1"/>
    <cellStyle name="Heading 2 10" xfId="54659" hidden="1"/>
    <cellStyle name="Heading 2 10" xfId="55030" hidden="1"/>
    <cellStyle name="Heading 2 10" xfId="55387" hidden="1"/>
    <cellStyle name="Heading 2 10" xfId="55742"/>
    <cellStyle name="Heading 2 11" xfId="45326" hidden="1"/>
    <cellStyle name="Heading 2 11" xfId="45854" hidden="1"/>
    <cellStyle name="Heading 2 11" xfId="46495" hidden="1"/>
    <cellStyle name="Heading 2 11" xfId="46884" hidden="1"/>
    <cellStyle name="Heading 2 11" xfId="47264" hidden="1"/>
    <cellStyle name="Heading 2 11" xfId="47630" hidden="1"/>
    <cellStyle name="Heading 2 11" xfId="47987" hidden="1"/>
    <cellStyle name="Heading 2 11" xfId="48340" hidden="1"/>
    <cellStyle name="Heading 2 11" xfId="49864" hidden="1"/>
    <cellStyle name="Heading 2 11" xfId="50505" hidden="1"/>
    <cellStyle name="Heading 2 11" xfId="50894" hidden="1"/>
    <cellStyle name="Heading 2 11" xfId="51274" hidden="1"/>
    <cellStyle name="Heading 2 11" xfId="51640" hidden="1"/>
    <cellStyle name="Heading 2 11" xfId="51997" hidden="1"/>
    <cellStyle name="Heading 2 11" xfId="52350" hidden="1"/>
    <cellStyle name="Heading 2 11" xfId="53426" hidden="1"/>
    <cellStyle name="Heading 2 11" xfId="54067" hidden="1"/>
    <cellStyle name="Heading 2 11" xfId="54456" hidden="1"/>
    <cellStyle name="Heading 2 11" xfId="54836" hidden="1"/>
    <cellStyle name="Heading 2 11" xfId="55202" hidden="1"/>
    <cellStyle name="Heading 2 11" xfId="55559" hidden="1"/>
    <cellStyle name="Heading 2 11" xfId="55912"/>
    <cellStyle name="Heading 2 12" xfId="45544" hidden="1"/>
    <cellStyle name="Heading 2 12" xfId="46198" hidden="1"/>
    <cellStyle name="Heading 2 12" xfId="46583" hidden="1"/>
    <cellStyle name="Heading 2 12" xfId="46966" hidden="1"/>
    <cellStyle name="Heading 2 12" xfId="47339" hidden="1"/>
    <cellStyle name="Heading 2 12" xfId="47696" hidden="1"/>
    <cellStyle name="Heading 2 12" xfId="48051" hidden="1"/>
    <cellStyle name="Heading 2 12" xfId="49570" hidden="1"/>
    <cellStyle name="Heading 2 12" xfId="50208" hidden="1"/>
    <cellStyle name="Heading 2 12" xfId="50593" hidden="1"/>
    <cellStyle name="Heading 2 12" xfId="50976" hidden="1"/>
    <cellStyle name="Heading 2 12" xfId="51349" hidden="1"/>
    <cellStyle name="Heading 2 12" xfId="51706" hidden="1"/>
    <cellStyle name="Heading 2 12" xfId="52061" hidden="1"/>
    <cellStyle name="Heading 2 12" xfId="53135" hidden="1"/>
    <cellStyle name="Heading 2 12" xfId="53770" hidden="1"/>
    <cellStyle name="Heading 2 12" xfId="54155" hidden="1"/>
    <cellStyle name="Heading 2 12" xfId="54538" hidden="1"/>
    <cellStyle name="Heading 2 12" xfId="54911" hidden="1"/>
    <cellStyle name="Heading 2 12" xfId="55268" hidden="1"/>
    <cellStyle name="Heading 2 12" xfId="55623" hidden="1"/>
    <cellStyle name="Heading 2 12" xfId="44610"/>
    <cellStyle name="Heading 2 13" xfId="45491" hidden="1"/>
    <cellStyle name="Heading 2 13" xfId="46162" hidden="1"/>
    <cellStyle name="Heading 2 13" xfId="46550" hidden="1"/>
    <cellStyle name="Heading 2 13" xfId="46934" hidden="1"/>
    <cellStyle name="Heading 2 13" xfId="47309" hidden="1"/>
    <cellStyle name="Heading 2 13" xfId="47668" hidden="1"/>
    <cellStyle name="Heading 2 13" xfId="48023" hidden="1"/>
    <cellStyle name="Heading 2 13" xfId="49538" hidden="1"/>
    <cellStyle name="Heading 2 13" xfId="50172" hidden="1"/>
    <cellStyle name="Heading 2 13" xfId="50560" hidden="1"/>
    <cellStyle name="Heading 2 13" xfId="50944" hidden="1"/>
    <cellStyle name="Heading 2 13" xfId="51319" hidden="1"/>
    <cellStyle name="Heading 2 13" xfId="51678" hidden="1"/>
    <cellStyle name="Heading 2 13" xfId="52033" hidden="1"/>
    <cellStyle name="Heading 2 13" xfId="53107" hidden="1"/>
    <cellStyle name="Heading 2 13" xfId="53734" hidden="1"/>
    <cellStyle name="Heading 2 13" xfId="54122" hidden="1"/>
    <cellStyle name="Heading 2 13" xfId="54506" hidden="1"/>
    <cellStyle name="Heading 2 13" xfId="54881" hidden="1"/>
    <cellStyle name="Heading 2 13" xfId="55240" hidden="1"/>
    <cellStyle name="Heading 2 13" xfId="55595" hidden="1"/>
    <cellStyle name="Heading 2 13" xfId="44479"/>
    <cellStyle name="Heading 2 14" xfId="45565" hidden="1"/>
    <cellStyle name="Heading 2 14" xfId="46216" hidden="1"/>
    <cellStyle name="Heading 2 14" xfId="46602" hidden="1"/>
    <cellStyle name="Heading 2 14" xfId="46983" hidden="1"/>
    <cellStyle name="Heading 2 14" xfId="47355" hidden="1"/>
    <cellStyle name="Heading 2 14" xfId="47712" hidden="1"/>
    <cellStyle name="Heading 2 14" xfId="48067" hidden="1"/>
    <cellStyle name="Heading 2 14" xfId="49587" hidden="1"/>
    <cellStyle name="Heading 2 14" xfId="50226" hidden="1"/>
    <cellStyle name="Heading 2 14" xfId="50612" hidden="1"/>
    <cellStyle name="Heading 2 14" xfId="50993" hidden="1"/>
    <cellStyle name="Heading 2 14" xfId="51365" hidden="1"/>
    <cellStyle name="Heading 2 14" xfId="51722" hidden="1"/>
    <cellStyle name="Heading 2 14" xfId="52077" hidden="1"/>
    <cellStyle name="Heading 2 14" xfId="53151" hidden="1"/>
    <cellStyle name="Heading 2 14" xfId="53788" hidden="1"/>
    <cellStyle name="Heading 2 14" xfId="54174" hidden="1"/>
    <cellStyle name="Heading 2 14" xfId="54555" hidden="1"/>
    <cellStyle name="Heading 2 14" xfId="54927" hidden="1"/>
    <cellStyle name="Heading 2 14" xfId="55284" hidden="1"/>
    <cellStyle name="Heading 2 14" xfId="55639" hidden="1"/>
    <cellStyle name="Heading 2 14" xfId="44684"/>
    <cellStyle name="Heading 2 15" xfId="45164" hidden="1"/>
    <cellStyle name="Heading 2 15" xfId="45862" hidden="1"/>
    <cellStyle name="Heading 2 15" xfId="45388" hidden="1"/>
    <cellStyle name="Heading 2 15" xfId="46039" hidden="1"/>
    <cellStyle name="Heading 2 15" xfId="44901" hidden="1"/>
    <cellStyle name="Heading 2 15" xfId="45378" hidden="1"/>
    <cellStyle name="Heading 2 15" xfId="44927" hidden="1"/>
    <cellStyle name="Heading 2 15" xfId="49307" hidden="1"/>
    <cellStyle name="Heading 2 15" xfId="49872" hidden="1"/>
    <cellStyle name="Heading 2 15" xfId="49465" hidden="1"/>
    <cellStyle name="Heading 2 15" xfId="50049" hidden="1"/>
    <cellStyle name="Heading 2 15" xfId="49071" hidden="1"/>
    <cellStyle name="Heading 2 15" xfId="49455" hidden="1"/>
    <cellStyle name="Heading 2 15" xfId="49097" hidden="1"/>
    <cellStyle name="Heading 2 15" xfId="52886" hidden="1"/>
    <cellStyle name="Heading 2 15" xfId="53434" hidden="1"/>
    <cellStyle name="Heading 2 15" xfId="53038" hidden="1"/>
    <cellStyle name="Heading 2 15" xfId="53611" hidden="1"/>
    <cellStyle name="Heading 2 15" xfId="52655" hidden="1"/>
    <cellStyle name="Heading 2 15" xfId="53028" hidden="1"/>
    <cellStyle name="Heading 2 15" xfId="52682" hidden="1"/>
    <cellStyle name="Heading 2 15" xfId="44489"/>
    <cellStyle name="Heading 2 16" xfId="45584" hidden="1"/>
    <cellStyle name="Heading 2 16" xfId="46234" hidden="1"/>
    <cellStyle name="Heading 2 16" xfId="46620" hidden="1"/>
    <cellStyle name="Heading 2 16" xfId="47000" hidden="1"/>
    <cellStyle name="Heading 2 16" xfId="47372" hidden="1"/>
    <cellStyle name="Heading 2 16" xfId="47729" hidden="1"/>
    <cellStyle name="Heading 2 16" xfId="48084" hidden="1"/>
    <cellStyle name="Heading 2 16" xfId="49605" hidden="1"/>
    <cellStyle name="Heading 2 16" xfId="50244" hidden="1"/>
    <cellStyle name="Heading 2 16" xfId="50630" hidden="1"/>
    <cellStyle name="Heading 2 16" xfId="51010" hidden="1"/>
    <cellStyle name="Heading 2 16" xfId="51382" hidden="1"/>
    <cellStyle name="Heading 2 16" xfId="51739" hidden="1"/>
    <cellStyle name="Heading 2 16" xfId="52094" hidden="1"/>
    <cellStyle name="Heading 2 16" xfId="53168" hidden="1"/>
    <cellStyle name="Heading 2 16" xfId="53806" hidden="1"/>
    <cellStyle name="Heading 2 16" xfId="54192" hidden="1"/>
    <cellStyle name="Heading 2 16" xfId="54572" hidden="1"/>
    <cellStyle name="Heading 2 16" xfId="54944" hidden="1"/>
    <cellStyle name="Heading 2 16" xfId="55301" hidden="1"/>
    <cellStyle name="Heading 2 16" xfId="55656" hidden="1"/>
    <cellStyle name="Heading 2 16" xfId="44706"/>
    <cellStyle name="Heading 2 17" xfId="44653"/>
    <cellStyle name="Heading 2 18" xfId="44727"/>
    <cellStyle name="Heading 2 19" xfId="44341"/>
    <cellStyle name="Heading 2 2" xfId="6043"/>
    <cellStyle name="Heading 2 2 10" xfId="45605"/>
    <cellStyle name="Heading 2 2 11" xfId="46256"/>
    <cellStyle name="Heading 2 2 12" xfId="46642"/>
    <cellStyle name="Heading 2 2 13" xfId="47022"/>
    <cellStyle name="Heading 2 2 14" xfId="47394"/>
    <cellStyle name="Heading 2 2 15" xfId="47751"/>
    <cellStyle name="Heading 2 2 16" xfId="48106"/>
    <cellStyle name="Heading 2 2 17" xfId="49627"/>
    <cellStyle name="Heading 2 2 18" xfId="50266"/>
    <cellStyle name="Heading 2 2 19" xfId="50652"/>
    <cellStyle name="Heading 2 2 2" xfId="6044"/>
    <cellStyle name="Heading 2 2 2 10" xfId="47070"/>
    <cellStyle name="Heading 2 2 2 11" xfId="47442"/>
    <cellStyle name="Heading 2 2 2 12" xfId="47799"/>
    <cellStyle name="Heading 2 2 2 13" xfId="48154"/>
    <cellStyle name="Heading 2 2 2 14" xfId="49675"/>
    <cellStyle name="Heading 2 2 2 15" xfId="50314"/>
    <cellStyle name="Heading 2 2 2 16" xfId="50700"/>
    <cellStyle name="Heading 2 2 2 17" xfId="51080"/>
    <cellStyle name="Heading 2 2 2 18" xfId="51452"/>
    <cellStyle name="Heading 2 2 2 19" xfId="51809"/>
    <cellStyle name="Heading 2 2 2 2" xfId="6045"/>
    <cellStyle name="Heading 2 2 2 2 2" xfId="4084" hidden="1"/>
    <cellStyle name="Heading 2 2 2 2 3" xfId="26909"/>
    <cellStyle name="Heading 2 2 2 20" xfId="52164"/>
    <cellStyle name="Heading 2 2 2 21" xfId="53238"/>
    <cellStyle name="Heading 2 2 2 22" xfId="53876"/>
    <cellStyle name="Heading 2 2 2 23" xfId="54262"/>
    <cellStyle name="Heading 2 2 2 24" xfId="54642"/>
    <cellStyle name="Heading 2 2 2 25" xfId="55014"/>
    <cellStyle name="Heading 2 2 2 26" xfId="55371"/>
    <cellStyle name="Heading 2 2 2 27" xfId="55726"/>
    <cellStyle name="Heading 2 2 2 3" xfId="6046"/>
    <cellStyle name="Heading 2 2 2 3 2" xfId="26910"/>
    <cellStyle name="Heading 2 2 2 4" xfId="12058" hidden="1"/>
    <cellStyle name="Heading 2 2 2 4" xfId="44173"/>
    <cellStyle name="Heading 2 2 2 5" xfId="4408"/>
    <cellStyle name="Heading 2 2 2 6" xfId="26908"/>
    <cellStyle name="Heading 2 2 2 7" xfId="45652"/>
    <cellStyle name="Heading 2 2 2 8" xfId="46304"/>
    <cellStyle name="Heading 2 2 2 9" xfId="46690"/>
    <cellStyle name="Heading 2 2 2_Balance sheet - Parent" xfId="39364"/>
    <cellStyle name="Heading 2 2 20" xfId="51032"/>
    <cellStyle name="Heading 2 2 21" xfId="51404"/>
    <cellStyle name="Heading 2 2 22" xfId="51761"/>
    <cellStyle name="Heading 2 2 23" xfId="52116"/>
    <cellStyle name="Heading 2 2 24" xfId="53190"/>
    <cellStyle name="Heading 2 2 25" xfId="53828"/>
    <cellStyle name="Heading 2 2 26" xfId="54214"/>
    <cellStyle name="Heading 2 2 27" xfId="54594"/>
    <cellStyle name="Heading 2 2 28" xfId="54966"/>
    <cellStyle name="Heading 2 2 29" xfId="55323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8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8"/>
    <cellStyle name="Heading 2 2_Balance sheet - Parent" xfId="39363"/>
    <cellStyle name="Heading 2 20" xfId="44746"/>
    <cellStyle name="Heading 2 21" xfId="48627"/>
    <cellStyle name="Heading 2 22" xfId="48783"/>
    <cellStyle name="Heading 2 23" xfId="48709"/>
    <cellStyle name="Heading 2 24" xfId="48854"/>
    <cellStyle name="Heading 2 25" xfId="48716"/>
    <cellStyle name="Heading 2 26" xfId="48876"/>
    <cellStyle name="Heading 2 27" xfId="48823"/>
    <cellStyle name="Heading 2 28" xfId="48897"/>
    <cellStyle name="Heading 2 29" xfId="48563"/>
    <cellStyle name="Heading 2 3" xfId="6054"/>
    <cellStyle name="Heading 2 3 2" xfId="12059"/>
    <cellStyle name="Heading 2 3 3" xfId="26918"/>
    <cellStyle name="Heading 2 3_Balance sheet - Parent" xfId="39366"/>
    <cellStyle name="Heading 2 30" xfId="48916"/>
    <cellStyle name="Heading 2 31" xfId="48404"/>
    <cellStyle name="Heading 2 32" xfId="52369"/>
    <cellStyle name="Heading 2 33" xfId="48431"/>
    <cellStyle name="Heading 2 34" xfId="52438"/>
    <cellStyle name="Heading 2 35" xfId="48366"/>
    <cellStyle name="Heading 2 36" xfId="52460"/>
    <cellStyle name="Heading 2 37" xfId="52407"/>
    <cellStyle name="Heading 2 38" xfId="52481"/>
    <cellStyle name="Heading 2 39" xfId="48770"/>
    <cellStyle name="Heading 2 4" xfId="6055"/>
    <cellStyle name="Heading 2 4 2" xfId="12060"/>
    <cellStyle name="Heading 2 4 3" xfId="26919"/>
    <cellStyle name="Heading 2 4_Balance sheet - Parent" xfId="39367"/>
    <cellStyle name="Heading 2 40" xfId="52500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8"/>
    <cellStyle name="Heading 2 7" xfId="12056"/>
    <cellStyle name="Heading 2 7 2" xfId="45229"/>
    <cellStyle name="Heading 2 8" xfId="4856"/>
    <cellStyle name="Heading 2 8 2" xfId="45453"/>
    <cellStyle name="Heading 2 9" xfId="26906"/>
    <cellStyle name="Heading 2 9 2" xfId="45318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20" builtinId="18" customBuiltin="1"/>
    <cellStyle name="Heading 3 10" xfId="45523" hidden="1"/>
    <cellStyle name="Heading 3 10" xfId="45754" hidden="1"/>
    <cellStyle name="Heading 3 10" xfId="46402" hidden="1"/>
    <cellStyle name="Heading 3 10" xfId="46791" hidden="1"/>
    <cellStyle name="Heading 3 10" xfId="47169" hidden="1"/>
    <cellStyle name="Heading 3 10" xfId="47540" hidden="1"/>
    <cellStyle name="Heading 3 10" xfId="47897" hidden="1"/>
    <cellStyle name="Heading 3 10" xfId="48252" hidden="1"/>
    <cellStyle name="Heading 3 10" xfId="49775" hidden="1"/>
    <cellStyle name="Heading 3 10" xfId="50412" hidden="1"/>
    <cellStyle name="Heading 3 10" xfId="50801" hidden="1"/>
    <cellStyle name="Heading 3 10" xfId="51179" hidden="1"/>
    <cellStyle name="Heading 3 10" xfId="51550" hidden="1"/>
    <cellStyle name="Heading 3 10" xfId="51907" hidden="1"/>
    <cellStyle name="Heading 3 10" xfId="52262" hidden="1"/>
    <cellStyle name="Heading 3 10" xfId="53338" hidden="1"/>
    <cellStyle name="Heading 3 10" xfId="53974" hidden="1"/>
    <cellStyle name="Heading 3 10" xfId="54363" hidden="1"/>
    <cellStyle name="Heading 3 10" xfId="54741" hidden="1"/>
    <cellStyle name="Heading 3 10" xfId="55112" hidden="1"/>
    <cellStyle name="Heading 3 10" xfId="55469" hidden="1"/>
    <cellStyle name="Heading 3 10" xfId="55824"/>
    <cellStyle name="Heading 3 11" xfId="45274" hidden="1"/>
    <cellStyle name="Heading 3 11" xfId="45855" hidden="1"/>
    <cellStyle name="Heading 3 11" xfId="46496" hidden="1"/>
    <cellStyle name="Heading 3 11" xfId="46885" hidden="1"/>
    <cellStyle name="Heading 3 11" xfId="47265" hidden="1"/>
    <cellStyle name="Heading 3 11" xfId="47631" hidden="1"/>
    <cellStyle name="Heading 3 11" xfId="47988" hidden="1"/>
    <cellStyle name="Heading 3 11" xfId="48341" hidden="1"/>
    <cellStyle name="Heading 3 11" xfId="49865" hidden="1"/>
    <cellStyle name="Heading 3 11" xfId="50506" hidden="1"/>
    <cellStyle name="Heading 3 11" xfId="50895" hidden="1"/>
    <cellStyle name="Heading 3 11" xfId="51275" hidden="1"/>
    <cellStyle name="Heading 3 11" xfId="51641" hidden="1"/>
    <cellStyle name="Heading 3 11" xfId="51998" hidden="1"/>
    <cellStyle name="Heading 3 11" xfId="52351" hidden="1"/>
    <cellStyle name="Heading 3 11" xfId="53427" hidden="1"/>
    <cellStyle name="Heading 3 11" xfId="54068" hidden="1"/>
    <cellStyle name="Heading 3 11" xfId="54457" hidden="1"/>
    <cellStyle name="Heading 3 11" xfId="54837" hidden="1"/>
    <cellStyle name="Heading 3 11" xfId="55203" hidden="1"/>
    <cellStyle name="Heading 3 11" xfId="55560" hidden="1"/>
    <cellStyle name="Heading 3 11" xfId="55913"/>
    <cellStyle name="Heading 3 12" xfId="45545" hidden="1"/>
    <cellStyle name="Heading 3 12" xfId="46199" hidden="1"/>
    <cellStyle name="Heading 3 12" xfId="46584" hidden="1"/>
    <cellStyle name="Heading 3 12" xfId="46967" hidden="1"/>
    <cellStyle name="Heading 3 12" xfId="47340" hidden="1"/>
    <cellStyle name="Heading 3 12" xfId="47697" hidden="1"/>
    <cellStyle name="Heading 3 12" xfId="48052" hidden="1"/>
    <cellStyle name="Heading 3 12" xfId="49571" hidden="1"/>
    <cellStyle name="Heading 3 12" xfId="50209" hidden="1"/>
    <cellStyle name="Heading 3 12" xfId="50594" hidden="1"/>
    <cellStyle name="Heading 3 12" xfId="50977" hidden="1"/>
    <cellStyle name="Heading 3 12" xfId="51350" hidden="1"/>
    <cellStyle name="Heading 3 12" xfId="51707" hidden="1"/>
    <cellStyle name="Heading 3 12" xfId="52062" hidden="1"/>
    <cellStyle name="Heading 3 12" xfId="53136" hidden="1"/>
    <cellStyle name="Heading 3 12" xfId="53771" hidden="1"/>
    <cellStyle name="Heading 3 12" xfId="54156" hidden="1"/>
    <cellStyle name="Heading 3 12" xfId="54539" hidden="1"/>
    <cellStyle name="Heading 3 12" xfId="54912" hidden="1"/>
    <cellStyle name="Heading 3 12" xfId="55269" hidden="1"/>
    <cellStyle name="Heading 3 12" xfId="55624" hidden="1"/>
    <cellStyle name="Heading 3 12" xfId="44611"/>
    <cellStyle name="Heading 3 13" xfId="45160" hidden="1"/>
    <cellStyle name="Heading 3 13" xfId="44952" hidden="1"/>
    <cellStyle name="Heading 3 13" xfId="44765" hidden="1"/>
    <cellStyle name="Heading 3 13" xfId="45066" hidden="1"/>
    <cellStyle name="Heading 3 13" xfId="44877" hidden="1"/>
    <cellStyle name="Heading 3 13" xfId="46024" hidden="1"/>
    <cellStyle name="Heading 3 13" xfId="44754" hidden="1"/>
    <cellStyle name="Heading 3 13" xfId="49303" hidden="1"/>
    <cellStyle name="Heading 3 13" xfId="49122" hidden="1"/>
    <cellStyle name="Heading 3 13" xfId="48935" hidden="1"/>
    <cellStyle name="Heading 3 13" xfId="49236" hidden="1"/>
    <cellStyle name="Heading 3 13" xfId="49047" hidden="1"/>
    <cellStyle name="Heading 3 13" xfId="50034" hidden="1"/>
    <cellStyle name="Heading 3 13" xfId="48924" hidden="1"/>
    <cellStyle name="Heading 3 13" xfId="52882" hidden="1"/>
    <cellStyle name="Heading 3 13" xfId="52707" hidden="1"/>
    <cellStyle name="Heading 3 13" xfId="52519" hidden="1"/>
    <cellStyle name="Heading 3 13" xfId="52821" hidden="1"/>
    <cellStyle name="Heading 3 13" xfId="52631" hidden="1"/>
    <cellStyle name="Heading 3 13" xfId="53596" hidden="1"/>
    <cellStyle name="Heading 3 13" xfId="52508" hidden="1"/>
    <cellStyle name="Heading 3 13" xfId="44366"/>
    <cellStyle name="Heading 3 14" xfId="45566" hidden="1"/>
    <cellStyle name="Heading 3 14" xfId="46217" hidden="1"/>
    <cellStyle name="Heading 3 14" xfId="46603" hidden="1"/>
    <cellStyle name="Heading 3 14" xfId="46984" hidden="1"/>
    <cellStyle name="Heading 3 14" xfId="47356" hidden="1"/>
    <cellStyle name="Heading 3 14" xfId="47713" hidden="1"/>
    <cellStyle name="Heading 3 14" xfId="48068" hidden="1"/>
    <cellStyle name="Heading 3 14" xfId="49588" hidden="1"/>
    <cellStyle name="Heading 3 14" xfId="50227" hidden="1"/>
    <cellStyle name="Heading 3 14" xfId="50613" hidden="1"/>
    <cellStyle name="Heading 3 14" xfId="50994" hidden="1"/>
    <cellStyle name="Heading 3 14" xfId="51366" hidden="1"/>
    <cellStyle name="Heading 3 14" xfId="51723" hidden="1"/>
    <cellStyle name="Heading 3 14" xfId="52078" hidden="1"/>
    <cellStyle name="Heading 3 14" xfId="53152" hidden="1"/>
    <cellStyle name="Heading 3 14" xfId="53789" hidden="1"/>
    <cellStyle name="Heading 3 14" xfId="54175" hidden="1"/>
    <cellStyle name="Heading 3 14" xfId="54556" hidden="1"/>
    <cellStyle name="Heading 3 14" xfId="54928" hidden="1"/>
    <cellStyle name="Heading 3 14" xfId="55285" hidden="1"/>
    <cellStyle name="Heading 3 14" xfId="55640" hidden="1"/>
    <cellStyle name="Heading 3 14" xfId="44685"/>
    <cellStyle name="Heading 3 15" xfId="45332" hidden="1"/>
    <cellStyle name="Heading 3 15" xfId="45987" hidden="1"/>
    <cellStyle name="Heading 3 15" xfId="45095" hidden="1"/>
    <cellStyle name="Heading 3 15" xfId="46054" hidden="1"/>
    <cellStyle name="Heading 3 15" xfId="45406" hidden="1"/>
    <cellStyle name="Heading 3 15" xfId="46182" hidden="1"/>
    <cellStyle name="Heading 3 15" xfId="44780" hidden="1"/>
    <cellStyle name="Heading 3 15" xfId="49411" hidden="1"/>
    <cellStyle name="Heading 3 15" xfId="49997" hidden="1"/>
    <cellStyle name="Heading 3 15" xfId="49265" hidden="1"/>
    <cellStyle name="Heading 3 15" xfId="50064" hidden="1"/>
    <cellStyle name="Heading 3 15" xfId="49483" hidden="1"/>
    <cellStyle name="Heading 3 15" xfId="50192" hidden="1"/>
    <cellStyle name="Heading 3 15" xfId="48950" hidden="1"/>
    <cellStyle name="Heading 3 15" xfId="52984" hidden="1"/>
    <cellStyle name="Heading 3 15" xfId="53559" hidden="1"/>
    <cellStyle name="Heading 3 15" xfId="52850" hidden="1"/>
    <cellStyle name="Heading 3 15" xfId="53626" hidden="1"/>
    <cellStyle name="Heading 3 15" xfId="53056" hidden="1"/>
    <cellStyle name="Heading 3 15" xfId="53754" hidden="1"/>
    <cellStyle name="Heading 3 15" xfId="52534" hidden="1"/>
    <cellStyle name="Heading 3 15" xfId="44428"/>
    <cellStyle name="Heading 3 16" xfId="45585" hidden="1"/>
    <cellStyle name="Heading 3 16" xfId="46235" hidden="1"/>
    <cellStyle name="Heading 3 16" xfId="46621" hidden="1"/>
    <cellStyle name="Heading 3 16" xfId="47001" hidden="1"/>
    <cellStyle name="Heading 3 16" xfId="47373" hidden="1"/>
    <cellStyle name="Heading 3 16" xfId="47730" hidden="1"/>
    <cellStyle name="Heading 3 16" xfId="48085" hidden="1"/>
    <cellStyle name="Heading 3 16" xfId="49606" hidden="1"/>
    <cellStyle name="Heading 3 16" xfId="50245" hidden="1"/>
    <cellStyle name="Heading 3 16" xfId="50631" hidden="1"/>
    <cellStyle name="Heading 3 16" xfId="51011" hidden="1"/>
    <cellStyle name="Heading 3 16" xfId="51383" hidden="1"/>
    <cellStyle name="Heading 3 16" xfId="51740" hidden="1"/>
    <cellStyle name="Heading 3 16" xfId="52095" hidden="1"/>
    <cellStyle name="Heading 3 16" xfId="53169" hidden="1"/>
    <cellStyle name="Heading 3 16" xfId="53807" hidden="1"/>
    <cellStyle name="Heading 3 16" xfId="54193" hidden="1"/>
    <cellStyle name="Heading 3 16" xfId="54573" hidden="1"/>
    <cellStyle name="Heading 3 16" xfId="54945" hidden="1"/>
    <cellStyle name="Heading 3 16" xfId="55302" hidden="1"/>
    <cellStyle name="Heading 3 16" xfId="55657" hidden="1"/>
    <cellStyle name="Heading 3 16" xfId="44707"/>
    <cellStyle name="Heading 3 17" xfId="44337"/>
    <cellStyle name="Heading 3 18" xfId="44728"/>
    <cellStyle name="Heading 3 19" xfId="44495"/>
    <cellStyle name="Heading 3 2" xfId="6058"/>
    <cellStyle name="Heading 3 2 10" xfId="45606"/>
    <cellStyle name="Heading 3 2 11" xfId="46257"/>
    <cellStyle name="Heading 3 2 12" xfId="46643"/>
    <cellStyle name="Heading 3 2 13" xfId="47023"/>
    <cellStyle name="Heading 3 2 14" xfId="47395"/>
    <cellStyle name="Heading 3 2 15" xfId="47752"/>
    <cellStyle name="Heading 3 2 16" xfId="48107"/>
    <cellStyle name="Heading 3 2 17" xfId="49628"/>
    <cellStyle name="Heading 3 2 18" xfId="50267"/>
    <cellStyle name="Heading 3 2 19" xfId="50653"/>
    <cellStyle name="Heading 3 2 2" xfId="6059"/>
    <cellStyle name="Heading 3 2 2 10" xfId="47071"/>
    <cellStyle name="Heading 3 2 2 11" xfId="47443"/>
    <cellStyle name="Heading 3 2 2 12" xfId="47800"/>
    <cellStyle name="Heading 3 2 2 13" xfId="48155"/>
    <cellStyle name="Heading 3 2 2 14" xfId="49676"/>
    <cellStyle name="Heading 3 2 2 15" xfId="50315"/>
    <cellStyle name="Heading 3 2 2 16" xfId="50701"/>
    <cellStyle name="Heading 3 2 2 17" xfId="51081"/>
    <cellStyle name="Heading 3 2 2 18" xfId="51453"/>
    <cellStyle name="Heading 3 2 2 19" xfId="51810"/>
    <cellStyle name="Heading 3 2 2 2" xfId="6060"/>
    <cellStyle name="Heading 3 2 2 2 2" xfId="4076" hidden="1"/>
    <cellStyle name="Heading 3 2 2 2 3" xfId="26925"/>
    <cellStyle name="Heading 3 2 2 20" xfId="52165"/>
    <cellStyle name="Heading 3 2 2 21" xfId="53239"/>
    <cellStyle name="Heading 3 2 2 22" xfId="53877"/>
    <cellStyle name="Heading 3 2 2 23" xfId="54263"/>
    <cellStyle name="Heading 3 2 2 24" xfId="54643"/>
    <cellStyle name="Heading 3 2 2 25" xfId="55015"/>
    <cellStyle name="Heading 3 2 2 26" xfId="55372"/>
    <cellStyle name="Heading 3 2 2 27" xfId="55727"/>
    <cellStyle name="Heading 3 2 2 3" xfId="6061"/>
    <cellStyle name="Heading 3 2 2 3 2" xfId="26926"/>
    <cellStyle name="Heading 3 2 2 4" xfId="12064" hidden="1"/>
    <cellStyle name="Heading 3 2 2 4" xfId="44174"/>
    <cellStyle name="Heading 3 2 2 5" xfId="4083"/>
    <cellStyle name="Heading 3 2 2 6" xfId="26924"/>
    <cellStyle name="Heading 3 2 2 7" xfId="45653"/>
    <cellStyle name="Heading 3 2 2 8" xfId="46305"/>
    <cellStyle name="Heading 3 2 2 9" xfId="46691"/>
    <cellStyle name="Heading 3 2 2_Balance sheet - Parent" xfId="39370"/>
    <cellStyle name="Heading 3 2 20" xfId="51033"/>
    <cellStyle name="Heading 3 2 21" xfId="51405"/>
    <cellStyle name="Heading 3 2 22" xfId="51762"/>
    <cellStyle name="Heading 3 2 23" xfId="52117"/>
    <cellStyle name="Heading 3 2 24" xfId="53191"/>
    <cellStyle name="Heading 3 2 25" xfId="53829"/>
    <cellStyle name="Heading 3 2 26" xfId="54215"/>
    <cellStyle name="Heading 3 2 27" xfId="54595"/>
    <cellStyle name="Heading 3 2 28" xfId="54967"/>
    <cellStyle name="Heading 3 2 29" xfId="55324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9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9"/>
    <cellStyle name="Heading 3 2_Balance sheet - Parent" xfId="39369"/>
    <cellStyle name="Heading 3 20" xfId="44747"/>
    <cellStyle name="Heading 3 21" xfId="48628"/>
    <cellStyle name="Heading 3 22" xfId="48784"/>
    <cellStyle name="Heading 3 23" xfId="48590"/>
    <cellStyle name="Heading 3 24" xfId="48855"/>
    <cellStyle name="Heading 3 25" xfId="48663"/>
    <cellStyle name="Heading 3 26" xfId="48877"/>
    <cellStyle name="Heading 3 27" xfId="48559"/>
    <cellStyle name="Heading 3 28" xfId="48898"/>
    <cellStyle name="Heading 3 29" xfId="48722"/>
    <cellStyle name="Heading 3 3" xfId="6069"/>
    <cellStyle name="Heading 3 3 2" xfId="12065"/>
    <cellStyle name="Heading 3 3 3" xfId="26934"/>
    <cellStyle name="Heading 3 3_Balance sheet - Parent" xfId="39372"/>
    <cellStyle name="Heading 3 30" xfId="48917"/>
    <cellStyle name="Heading 3 31" xfId="48350"/>
    <cellStyle name="Heading 3 32" xfId="52370"/>
    <cellStyle name="Heading 3 33" xfId="48383"/>
    <cellStyle name="Heading 3 34" xfId="52439"/>
    <cellStyle name="Heading 3 35" xfId="48671"/>
    <cellStyle name="Heading 3 36" xfId="52461"/>
    <cellStyle name="Heading 3 37" xfId="48495"/>
    <cellStyle name="Heading 3 38" xfId="52482"/>
    <cellStyle name="Heading 3 39" xfId="48425"/>
    <cellStyle name="Heading 3 4" xfId="6070"/>
    <cellStyle name="Heading 3 4 2" xfId="12066"/>
    <cellStyle name="Heading 3 4 3" xfId="26935"/>
    <cellStyle name="Heading 3 4_Balance sheet - Parent" xfId="39373"/>
    <cellStyle name="Heading 3 40" xfId="52501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9"/>
    <cellStyle name="Heading 3 7" xfId="12062"/>
    <cellStyle name="Heading 3 7 2" xfId="45230"/>
    <cellStyle name="Heading 3 8" xfId="4852"/>
    <cellStyle name="Heading 3 8 2" xfId="45454"/>
    <cellStyle name="Heading 3 9" xfId="26922"/>
    <cellStyle name="Heading 3 9 2" xfId="45191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1" builtinId="19" customBuiltin="1"/>
    <cellStyle name="Heading 4 10" xfId="45524" hidden="1"/>
    <cellStyle name="Heading 4 10" xfId="45831" hidden="1"/>
    <cellStyle name="Heading 4 10" xfId="46472" hidden="1"/>
    <cellStyle name="Heading 4 10" xfId="46861" hidden="1"/>
    <cellStyle name="Heading 4 10" xfId="47241" hidden="1"/>
    <cellStyle name="Heading 4 10" xfId="47607" hidden="1"/>
    <cellStyle name="Heading 4 10" xfId="47964" hidden="1"/>
    <cellStyle name="Heading 4 10" xfId="48317" hidden="1"/>
    <cellStyle name="Heading 4 10" xfId="49841" hidden="1"/>
    <cellStyle name="Heading 4 10" xfId="50482" hidden="1"/>
    <cellStyle name="Heading 4 10" xfId="50871" hidden="1"/>
    <cellStyle name="Heading 4 10" xfId="51251" hidden="1"/>
    <cellStyle name="Heading 4 10" xfId="51617" hidden="1"/>
    <cellStyle name="Heading 4 10" xfId="51974" hidden="1"/>
    <cellStyle name="Heading 4 10" xfId="52327" hidden="1"/>
    <cellStyle name="Heading 4 10" xfId="53403" hidden="1"/>
    <cellStyle name="Heading 4 10" xfId="54044" hidden="1"/>
    <cellStyle name="Heading 4 10" xfId="54433" hidden="1"/>
    <cellStyle name="Heading 4 10" xfId="54813" hidden="1"/>
    <cellStyle name="Heading 4 10" xfId="55179" hidden="1"/>
    <cellStyle name="Heading 4 10" xfId="55536" hidden="1"/>
    <cellStyle name="Heading 4 10" xfId="55889"/>
    <cellStyle name="Heading 4 11" xfId="45204" hidden="1"/>
    <cellStyle name="Heading 4 11" xfId="45856" hidden="1"/>
    <cellStyle name="Heading 4 11" xfId="46497" hidden="1"/>
    <cellStyle name="Heading 4 11" xfId="46886" hidden="1"/>
    <cellStyle name="Heading 4 11" xfId="47266" hidden="1"/>
    <cellStyle name="Heading 4 11" xfId="47632" hidden="1"/>
    <cellStyle name="Heading 4 11" xfId="47989" hidden="1"/>
    <cellStyle name="Heading 4 11" xfId="48342" hidden="1"/>
    <cellStyle name="Heading 4 11" xfId="49866" hidden="1"/>
    <cellStyle name="Heading 4 11" xfId="50507" hidden="1"/>
    <cellStyle name="Heading 4 11" xfId="50896" hidden="1"/>
    <cellStyle name="Heading 4 11" xfId="51276" hidden="1"/>
    <cellStyle name="Heading 4 11" xfId="51642" hidden="1"/>
    <cellStyle name="Heading 4 11" xfId="51999" hidden="1"/>
    <cellStyle name="Heading 4 11" xfId="52352" hidden="1"/>
    <cellStyle name="Heading 4 11" xfId="53428" hidden="1"/>
    <cellStyle name="Heading 4 11" xfId="54069" hidden="1"/>
    <cellStyle name="Heading 4 11" xfId="54458" hidden="1"/>
    <cellStyle name="Heading 4 11" xfId="54838" hidden="1"/>
    <cellStyle name="Heading 4 11" xfId="55204" hidden="1"/>
    <cellStyle name="Heading 4 11" xfId="55561" hidden="1"/>
    <cellStyle name="Heading 4 11" xfId="55914"/>
    <cellStyle name="Heading 4 12" xfId="45546" hidden="1"/>
    <cellStyle name="Heading 4 12" xfId="46200" hidden="1"/>
    <cellStyle name="Heading 4 12" xfId="46585" hidden="1"/>
    <cellStyle name="Heading 4 12" xfId="46968" hidden="1"/>
    <cellStyle name="Heading 4 12" xfId="47341" hidden="1"/>
    <cellStyle name="Heading 4 12" xfId="47698" hidden="1"/>
    <cellStyle name="Heading 4 12" xfId="48053" hidden="1"/>
    <cellStyle name="Heading 4 12" xfId="49572" hidden="1"/>
    <cellStyle name="Heading 4 12" xfId="50210" hidden="1"/>
    <cellStyle name="Heading 4 12" xfId="50595" hidden="1"/>
    <cellStyle name="Heading 4 12" xfId="50978" hidden="1"/>
    <cellStyle name="Heading 4 12" xfId="51351" hidden="1"/>
    <cellStyle name="Heading 4 12" xfId="51708" hidden="1"/>
    <cellStyle name="Heading 4 12" xfId="52063" hidden="1"/>
    <cellStyle name="Heading 4 12" xfId="53137" hidden="1"/>
    <cellStyle name="Heading 4 12" xfId="53772" hidden="1"/>
    <cellStyle name="Heading 4 12" xfId="54157" hidden="1"/>
    <cellStyle name="Heading 4 12" xfId="54540" hidden="1"/>
    <cellStyle name="Heading 4 12" xfId="54913" hidden="1"/>
    <cellStyle name="Heading 4 12" xfId="55270" hidden="1"/>
    <cellStyle name="Heading 4 12" xfId="55625" hidden="1"/>
    <cellStyle name="Heading 4 12" xfId="44686"/>
    <cellStyle name="Heading 4 13" xfId="45492" hidden="1"/>
    <cellStyle name="Heading 4 13" xfId="46163" hidden="1"/>
    <cellStyle name="Heading 4 13" xfId="46551" hidden="1"/>
    <cellStyle name="Heading 4 13" xfId="46935" hidden="1"/>
    <cellStyle name="Heading 4 13" xfId="47310" hidden="1"/>
    <cellStyle name="Heading 4 13" xfId="47669" hidden="1"/>
    <cellStyle name="Heading 4 13" xfId="48024" hidden="1"/>
    <cellStyle name="Heading 4 13" xfId="49539" hidden="1"/>
    <cellStyle name="Heading 4 13" xfId="50173" hidden="1"/>
    <cellStyle name="Heading 4 13" xfId="50561" hidden="1"/>
    <cellStyle name="Heading 4 13" xfId="50945" hidden="1"/>
    <cellStyle name="Heading 4 13" xfId="51320" hidden="1"/>
    <cellStyle name="Heading 4 13" xfId="51679" hidden="1"/>
    <cellStyle name="Heading 4 13" xfId="52034" hidden="1"/>
    <cellStyle name="Heading 4 13" xfId="53108" hidden="1"/>
    <cellStyle name="Heading 4 13" xfId="53735" hidden="1"/>
    <cellStyle name="Heading 4 13" xfId="54123" hidden="1"/>
    <cellStyle name="Heading 4 13" xfId="54507" hidden="1"/>
    <cellStyle name="Heading 4 13" xfId="54882" hidden="1"/>
    <cellStyle name="Heading 4 13" xfId="55241" hidden="1"/>
    <cellStyle name="Heading 4 13" xfId="55596" hidden="1"/>
    <cellStyle name="Heading 4 13" xfId="44378"/>
    <cellStyle name="Heading 4 14" xfId="45567" hidden="1"/>
    <cellStyle name="Heading 4 14" xfId="46218" hidden="1"/>
    <cellStyle name="Heading 4 14" xfId="46604" hidden="1"/>
    <cellStyle name="Heading 4 14" xfId="46985" hidden="1"/>
    <cellStyle name="Heading 4 14" xfId="47357" hidden="1"/>
    <cellStyle name="Heading 4 14" xfId="47714" hidden="1"/>
    <cellStyle name="Heading 4 14" xfId="48069" hidden="1"/>
    <cellStyle name="Heading 4 14" xfId="49589" hidden="1"/>
    <cellStyle name="Heading 4 14" xfId="50228" hidden="1"/>
    <cellStyle name="Heading 4 14" xfId="50614" hidden="1"/>
    <cellStyle name="Heading 4 14" xfId="50995" hidden="1"/>
    <cellStyle name="Heading 4 14" xfId="51367" hidden="1"/>
    <cellStyle name="Heading 4 14" xfId="51724" hidden="1"/>
    <cellStyle name="Heading 4 14" xfId="52079" hidden="1"/>
    <cellStyle name="Heading 4 14" xfId="53153" hidden="1"/>
    <cellStyle name="Heading 4 14" xfId="53790" hidden="1"/>
    <cellStyle name="Heading 4 14" xfId="54176" hidden="1"/>
    <cellStyle name="Heading 4 14" xfId="54557" hidden="1"/>
    <cellStyle name="Heading 4 14" xfId="54929" hidden="1"/>
    <cellStyle name="Heading 4 14" xfId="55286" hidden="1"/>
    <cellStyle name="Heading 4 14" xfId="55641" hidden="1"/>
    <cellStyle name="Heading 4 14" xfId="44708"/>
    <cellStyle name="Heading 4 15" xfId="45509" hidden="1"/>
    <cellStyle name="Heading 4 15" xfId="46178" hidden="1"/>
    <cellStyle name="Heading 4 15" xfId="46565" hidden="1"/>
    <cellStyle name="Heading 4 15" xfId="46950" hidden="1"/>
    <cellStyle name="Heading 4 15" xfId="47324" hidden="1"/>
    <cellStyle name="Heading 4 15" xfId="47683" hidden="1"/>
    <cellStyle name="Heading 4 15" xfId="48038" hidden="1"/>
    <cellStyle name="Heading 4 15" xfId="49554" hidden="1"/>
    <cellStyle name="Heading 4 15" xfId="50188" hidden="1"/>
    <cellStyle name="Heading 4 15" xfId="50575" hidden="1"/>
    <cellStyle name="Heading 4 15" xfId="50960" hidden="1"/>
    <cellStyle name="Heading 4 15" xfId="51334" hidden="1"/>
    <cellStyle name="Heading 4 15" xfId="51693" hidden="1"/>
    <cellStyle name="Heading 4 15" xfId="52048" hidden="1"/>
    <cellStyle name="Heading 4 15" xfId="53122" hidden="1"/>
    <cellStyle name="Heading 4 15" xfId="53750" hidden="1"/>
    <cellStyle name="Heading 4 15" xfId="54137" hidden="1"/>
    <cellStyle name="Heading 4 15" xfId="54522" hidden="1"/>
    <cellStyle name="Heading 4 15" xfId="54896" hidden="1"/>
    <cellStyle name="Heading 4 15" xfId="55255" hidden="1"/>
    <cellStyle name="Heading 4 15" xfId="55610" hidden="1"/>
    <cellStyle name="Heading 4 15" xfId="44654"/>
    <cellStyle name="Heading 4 16" xfId="45586" hidden="1"/>
    <cellStyle name="Heading 4 16" xfId="46236" hidden="1"/>
    <cellStyle name="Heading 4 16" xfId="46622" hidden="1"/>
    <cellStyle name="Heading 4 16" xfId="47002" hidden="1"/>
    <cellStyle name="Heading 4 16" xfId="47374" hidden="1"/>
    <cellStyle name="Heading 4 16" xfId="47731" hidden="1"/>
    <cellStyle name="Heading 4 16" xfId="48086" hidden="1"/>
    <cellStyle name="Heading 4 16" xfId="49607" hidden="1"/>
    <cellStyle name="Heading 4 16" xfId="50246" hidden="1"/>
    <cellStyle name="Heading 4 16" xfId="50632" hidden="1"/>
    <cellStyle name="Heading 4 16" xfId="51012" hidden="1"/>
    <cellStyle name="Heading 4 16" xfId="51384" hidden="1"/>
    <cellStyle name="Heading 4 16" xfId="51741" hidden="1"/>
    <cellStyle name="Heading 4 16" xfId="52096" hidden="1"/>
    <cellStyle name="Heading 4 16" xfId="53170" hidden="1"/>
    <cellStyle name="Heading 4 16" xfId="53808" hidden="1"/>
    <cellStyle name="Heading 4 16" xfId="54194" hidden="1"/>
    <cellStyle name="Heading 4 16" xfId="54574" hidden="1"/>
    <cellStyle name="Heading 4 16" xfId="54946" hidden="1"/>
    <cellStyle name="Heading 4 16" xfId="55303" hidden="1"/>
    <cellStyle name="Heading 4 16" xfId="55658" hidden="1"/>
    <cellStyle name="Heading 4 16" xfId="44729"/>
    <cellStyle name="Heading 4 17" xfId="44671"/>
    <cellStyle name="Heading 4 18" xfId="44748"/>
    <cellStyle name="Heading 4 19" xfId="48629"/>
    <cellStyle name="Heading 4 2" xfId="6073"/>
    <cellStyle name="Heading 4 2 10" xfId="46644"/>
    <cellStyle name="Heading 4 2 11" xfId="47024"/>
    <cellStyle name="Heading 4 2 12" xfId="47396"/>
    <cellStyle name="Heading 4 2 13" xfId="47753"/>
    <cellStyle name="Heading 4 2 14" xfId="48108"/>
    <cellStyle name="Heading 4 2 15" xfId="49629"/>
    <cellStyle name="Heading 4 2 16" xfId="50268"/>
    <cellStyle name="Heading 4 2 17" xfId="50654"/>
    <cellStyle name="Heading 4 2 18" xfId="51034"/>
    <cellStyle name="Heading 4 2 19" xfId="51406"/>
    <cellStyle name="Heading 4 2 2" xfId="6074"/>
    <cellStyle name="Heading 4 2 2 10" xfId="47072"/>
    <cellStyle name="Heading 4 2 2 11" xfId="47444"/>
    <cellStyle name="Heading 4 2 2 12" xfId="47801"/>
    <cellStyle name="Heading 4 2 2 13" xfId="48156"/>
    <cellStyle name="Heading 4 2 2 14" xfId="49677"/>
    <cellStyle name="Heading 4 2 2 15" xfId="50316"/>
    <cellStyle name="Heading 4 2 2 16" xfId="50702"/>
    <cellStyle name="Heading 4 2 2 17" xfId="51082"/>
    <cellStyle name="Heading 4 2 2 18" xfId="51454"/>
    <cellStyle name="Heading 4 2 2 19" xfId="51811"/>
    <cellStyle name="Heading 4 2 2 2" xfId="6075"/>
    <cellStyle name="Heading 4 2 2 2 2" xfId="4791" hidden="1"/>
    <cellStyle name="Heading 4 2 2 2 3" xfId="26941"/>
    <cellStyle name="Heading 4 2 2 20" xfId="52166"/>
    <cellStyle name="Heading 4 2 2 21" xfId="53240"/>
    <cellStyle name="Heading 4 2 2 22" xfId="53878"/>
    <cellStyle name="Heading 4 2 2 23" xfId="54264"/>
    <cellStyle name="Heading 4 2 2 24" xfId="54644"/>
    <cellStyle name="Heading 4 2 2 25" xfId="55016"/>
    <cellStyle name="Heading 4 2 2 26" xfId="55373"/>
    <cellStyle name="Heading 4 2 2 27" xfId="55728"/>
    <cellStyle name="Heading 4 2 2 3" xfId="6076"/>
    <cellStyle name="Heading 4 2 2 3 2" xfId="26942"/>
    <cellStyle name="Heading 4 2 2 4" xfId="12070" hidden="1"/>
    <cellStyle name="Heading 4 2 2 4" xfId="44175"/>
    <cellStyle name="Heading 4 2 2 5" xfId="4790"/>
    <cellStyle name="Heading 4 2 2 6" xfId="26940"/>
    <cellStyle name="Heading 4 2 2 7" xfId="45654"/>
    <cellStyle name="Heading 4 2 2 8" xfId="46306"/>
    <cellStyle name="Heading 4 2 2 9" xfId="46692"/>
    <cellStyle name="Heading 4 2 20" xfId="51763"/>
    <cellStyle name="Heading 4 2 21" xfId="52118"/>
    <cellStyle name="Heading 4 2 22" xfId="53192"/>
    <cellStyle name="Heading 4 2 23" xfId="53830"/>
    <cellStyle name="Heading 4 2 24" xfId="54216"/>
    <cellStyle name="Heading 4 2 25" xfId="54596"/>
    <cellStyle name="Heading 4 2 26" xfId="54968"/>
    <cellStyle name="Heading 4 2 27" xfId="55325"/>
    <cellStyle name="Heading 4 2 28" xfId="55680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60"/>
    <cellStyle name="Heading 4 2 6" xfId="4082"/>
    <cellStyle name="Heading 4 2 7" xfId="26939"/>
    <cellStyle name="Heading 4 2 8" xfId="45607"/>
    <cellStyle name="Heading 4 2 9" xfId="46258"/>
    <cellStyle name="Heading 4 2_Balance sheet - Parent" xfId="39375"/>
    <cellStyle name="Heading 4 20" xfId="48785"/>
    <cellStyle name="Heading 4 21" xfId="48589"/>
    <cellStyle name="Heading 4 22" xfId="48856"/>
    <cellStyle name="Heading 4 23" xfId="48603"/>
    <cellStyle name="Heading 4 24" xfId="48878"/>
    <cellStyle name="Heading 4 25" xfId="48824"/>
    <cellStyle name="Heading 4 26" xfId="48899"/>
    <cellStyle name="Heading 4 27" xfId="48841"/>
    <cellStyle name="Heading 4 28" xfId="48918"/>
    <cellStyle name="Heading 4 29" xfId="48475"/>
    <cellStyle name="Heading 4 3" xfId="6080"/>
    <cellStyle name="Heading 4 3 2" xfId="12071"/>
    <cellStyle name="Heading 4 3 3" xfId="26946"/>
    <cellStyle name="Heading 4 3_Balance sheet - Parent" xfId="39376"/>
    <cellStyle name="Heading 4 30" xfId="52371"/>
    <cellStyle name="Heading 4 31" xfId="48530"/>
    <cellStyle name="Heading 4 32" xfId="52440"/>
    <cellStyle name="Heading 4 33" xfId="48379"/>
    <cellStyle name="Heading 4 34" xfId="52462"/>
    <cellStyle name="Heading 4 35" xfId="52408"/>
    <cellStyle name="Heading 4 36" xfId="52483"/>
    <cellStyle name="Heading 4 37" xfId="52425"/>
    <cellStyle name="Heading 4 38" xfId="52502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20"/>
    <cellStyle name="Heading 4 7" xfId="12068"/>
    <cellStyle name="Heading 4 7 2" xfId="45231"/>
    <cellStyle name="Heading 4 8" xfId="4849"/>
    <cellStyle name="Heading 4 8 2" xfId="45455"/>
    <cellStyle name="Heading 4 9" xfId="26938"/>
    <cellStyle name="Heading 4 9 2" xfId="45190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60"/>
    <cellStyle name="Heading 58" xfId="43469"/>
    <cellStyle name="Heading 59" xfId="43792"/>
    <cellStyle name="Heading 6" xfId="4863"/>
    <cellStyle name="Heading 60" xfId="43489"/>
    <cellStyle name="Heading 61" xfId="43823"/>
    <cellStyle name="Heading 62" xfId="43904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6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7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3"/>
    <cellStyle name="Indata 100" xfId="50026"/>
    <cellStyle name="Indata 101" xfId="50365"/>
    <cellStyle name="Indata 102" xfId="50347"/>
    <cellStyle name="Indata 103" xfId="50467"/>
    <cellStyle name="Indata 104" xfId="50329"/>
    <cellStyle name="Indata 105" xfId="50436"/>
    <cellStyle name="Indata 106" xfId="48989"/>
    <cellStyle name="Indata 107" xfId="49091"/>
    <cellStyle name="Indata 108" xfId="50556"/>
    <cellStyle name="Indata 109" xfId="49193"/>
    <cellStyle name="Indata 11" xfId="45227"/>
    <cellStyle name="Indata 110" xfId="48986"/>
    <cellStyle name="Indata 111" xfId="50752"/>
    <cellStyle name="Indata 112" xfId="50734"/>
    <cellStyle name="Indata 113" xfId="50856"/>
    <cellStyle name="Indata 114" xfId="50716"/>
    <cellStyle name="Indata 115" xfId="50825"/>
    <cellStyle name="Indata 116" xfId="49029"/>
    <cellStyle name="Indata 117" xfId="49217"/>
    <cellStyle name="Indata 118" xfId="50940"/>
    <cellStyle name="Indata 119" xfId="50048"/>
    <cellStyle name="Indata 12" xfId="45193"/>
    <cellStyle name="Indata 120" xfId="50079"/>
    <cellStyle name="Indata 121" xfId="51132"/>
    <cellStyle name="Indata 122" xfId="51114"/>
    <cellStyle name="Indata 123" xfId="51236"/>
    <cellStyle name="Indata 124" xfId="51096"/>
    <cellStyle name="Indata 125" xfId="51203"/>
    <cellStyle name="Indata 126" xfId="48987"/>
    <cellStyle name="Indata 127" xfId="48975"/>
    <cellStyle name="Indata 128" xfId="51315"/>
    <cellStyle name="Indata 129" xfId="50092"/>
    <cellStyle name="Indata 13" xfId="45487"/>
    <cellStyle name="Indata 130" xfId="49222"/>
    <cellStyle name="Indata 131" xfId="51503"/>
    <cellStyle name="Indata 132" xfId="51485"/>
    <cellStyle name="Indata 133" xfId="51602"/>
    <cellStyle name="Indata 134" xfId="51467"/>
    <cellStyle name="Indata 135" xfId="51574"/>
    <cellStyle name="Indata 136" xfId="50927"/>
    <cellStyle name="Indata 137" xfId="49934"/>
    <cellStyle name="Indata 138" xfId="51674"/>
    <cellStyle name="Indata 139" xfId="49151"/>
    <cellStyle name="Indata 14" xfId="45163"/>
    <cellStyle name="Indata 140" xfId="49925"/>
    <cellStyle name="Indata 141" xfId="51860"/>
    <cellStyle name="Indata 142" xfId="51842"/>
    <cellStyle name="Indata 143" xfId="51959"/>
    <cellStyle name="Indata 144" xfId="51824"/>
    <cellStyle name="Indata 145" xfId="51931"/>
    <cellStyle name="Indata 146" xfId="50525"/>
    <cellStyle name="Indata 147" xfId="50577"/>
    <cellStyle name="Indata 148" xfId="52029"/>
    <cellStyle name="Indata 149" xfId="50116"/>
    <cellStyle name="Indata 15" xfId="45360"/>
    <cellStyle name="Indata 150" xfId="50528"/>
    <cellStyle name="Indata 151" xfId="52215"/>
    <cellStyle name="Indata 152" xfId="52197"/>
    <cellStyle name="Indata 153" xfId="52312"/>
    <cellStyle name="Indata 154" xfId="52179"/>
    <cellStyle name="Indata 155" xfId="52286"/>
    <cellStyle name="Indata 156" xfId="48477"/>
    <cellStyle name="Indata 157" xfId="48396"/>
    <cellStyle name="Indata 158" xfId="52403"/>
    <cellStyle name="Indata 159" xfId="48492"/>
    <cellStyle name="Indata 16" xfId="45704"/>
    <cellStyle name="Indata 160" xfId="48412"/>
    <cellStyle name="Indata 161" xfId="52929"/>
    <cellStyle name="Indata 162" xfId="52903"/>
    <cellStyle name="Indata 163" xfId="53103"/>
    <cellStyle name="Indata 164" xfId="52885"/>
    <cellStyle name="Indata 165" xfId="53010"/>
    <cellStyle name="Indata 166" xfId="53289"/>
    <cellStyle name="Indata 167" xfId="53271"/>
    <cellStyle name="Indata 168" xfId="53388"/>
    <cellStyle name="Indata 169" xfId="53253"/>
    <cellStyle name="Indata 17" xfId="45686"/>
    <cellStyle name="Indata 170" xfId="53362"/>
    <cellStyle name="Indata 171" xfId="53486"/>
    <cellStyle name="Indata 172" xfId="53455"/>
    <cellStyle name="Indata 173" xfId="53730"/>
    <cellStyle name="Indata 174" xfId="53433"/>
    <cellStyle name="Indata 175" xfId="53588"/>
    <cellStyle name="Indata 176" xfId="53927"/>
    <cellStyle name="Indata 177" xfId="53909"/>
    <cellStyle name="Indata 178" xfId="54029"/>
    <cellStyle name="Indata 179" xfId="53891"/>
    <cellStyle name="Indata 18" xfId="45816"/>
    <cellStyle name="Indata 180" xfId="53998"/>
    <cellStyle name="Indata 181" xfId="52573"/>
    <cellStyle name="Indata 182" xfId="52675"/>
    <cellStyle name="Indata 183" xfId="54118"/>
    <cellStyle name="Indata 184" xfId="52778"/>
    <cellStyle name="Indata 185" xfId="52570"/>
    <cellStyle name="Indata 186" xfId="54314"/>
    <cellStyle name="Indata 187" xfId="54296"/>
    <cellStyle name="Indata 188" xfId="54418"/>
    <cellStyle name="Indata 189" xfId="54278"/>
    <cellStyle name="Indata 19" xfId="45668"/>
    <cellStyle name="Indata 190" xfId="54387"/>
    <cellStyle name="Indata 191" xfId="52613"/>
    <cellStyle name="Indata 192" xfId="52802"/>
    <cellStyle name="Indata 193" xfId="54502"/>
    <cellStyle name="Indata 194" xfId="53610"/>
    <cellStyle name="Indata 195" xfId="53641"/>
    <cellStyle name="Indata 196" xfId="54694"/>
    <cellStyle name="Indata 197" xfId="54676"/>
    <cellStyle name="Indata 198" xfId="54798"/>
    <cellStyle name="Indata 199" xfId="54658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80"/>
    <cellStyle name="Indata 2 5" xfId="4801"/>
    <cellStyle name="Indata 2 6" xfId="26966"/>
    <cellStyle name="Indata 2_Balance sheet - Parent" xfId="39384"/>
    <cellStyle name="Indata 20" xfId="45778"/>
    <cellStyle name="Indata 200" xfId="54765"/>
    <cellStyle name="Indata 201" xfId="52571"/>
    <cellStyle name="Indata 202" xfId="52559"/>
    <cellStyle name="Indata 203" xfId="54877"/>
    <cellStyle name="Indata 204" xfId="53654"/>
    <cellStyle name="Indata 205" xfId="52807"/>
    <cellStyle name="Indata 206" xfId="55065"/>
    <cellStyle name="Indata 207" xfId="55047"/>
    <cellStyle name="Indata 208" xfId="55164"/>
    <cellStyle name="Indata 209" xfId="55029"/>
    <cellStyle name="Indata 21" xfId="45914"/>
    <cellStyle name="Indata 210" xfId="55136"/>
    <cellStyle name="Indata 211" xfId="54489"/>
    <cellStyle name="Indata 212" xfId="53496"/>
    <cellStyle name="Indata 213" xfId="55236"/>
    <cellStyle name="Indata 214" xfId="52736"/>
    <cellStyle name="Indata 215" xfId="53487"/>
    <cellStyle name="Indata 216" xfId="55422"/>
    <cellStyle name="Indata 217" xfId="55404"/>
    <cellStyle name="Indata 218" xfId="55521"/>
    <cellStyle name="Indata 219" xfId="55386"/>
    <cellStyle name="Indata 22" xfId="45883"/>
    <cellStyle name="Indata 220" xfId="55493"/>
    <cellStyle name="Indata 221" xfId="54087"/>
    <cellStyle name="Indata 222" xfId="54139"/>
    <cellStyle name="Indata 223" xfId="55591"/>
    <cellStyle name="Indata 224" xfId="53678"/>
    <cellStyle name="Indata 225" xfId="54090"/>
    <cellStyle name="Indata 226" xfId="55777"/>
    <cellStyle name="Indata 227" xfId="55759"/>
    <cellStyle name="Indata 228" xfId="55874"/>
    <cellStyle name="Indata 229" xfId="55741"/>
    <cellStyle name="Indata 23" xfId="46158"/>
    <cellStyle name="Indata 230" xfId="55848"/>
    <cellStyle name="Indata 24" xfId="45861"/>
    <cellStyle name="Indata 25" xfId="46016"/>
    <cellStyle name="Indata 26" xfId="46355"/>
    <cellStyle name="Indata 27" xfId="46337"/>
    <cellStyle name="Indata 28" xfId="46457"/>
    <cellStyle name="Indata 29" xfId="46319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1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7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6"/>
    <cellStyle name="Indata 31" xfId="44819"/>
    <cellStyle name="Indata 32" xfId="44921"/>
    <cellStyle name="Indata 33" xfId="46546"/>
    <cellStyle name="Indata 34" xfId="45023"/>
    <cellStyle name="Indata 35" xfId="44816"/>
    <cellStyle name="Indata 36" xfId="46742"/>
    <cellStyle name="Indata 37" xfId="46724"/>
    <cellStyle name="Indata 38" xfId="46846"/>
    <cellStyle name="Indata 39" xfId="46706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5"/>
    <cellStyle name="Indata 41" xfId="44859"/>
    <cellStyle name="Indata 42" xfId="45047"/>
    <cellStyle name="Indata 43" xfId="46930"/>
    <cellStyle name="Indata 44" xfId="46038"/>
    <cellStyle name="Indata 45" xfId="46069"/>
    <cellStyle name="Indata 46" xfId="47122"/>
    <cellStyle name="Indata 47" xfId="47104"/>
    <cellStyle name="Indata 48" xfId="47226"/>
    <cellStyle name="Indata 49" xfId="47086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3"/>
    <cellStyle name="Indata 51" xfId="44817"/>
    <cellStyle name="Indata 52" xfId="44805"/>
    <cellStyle name="Indata 53" xfId="47305"/>
    <cellStyle name="Indata 54" xfId="46082"/>
    <cellStyle name="Indata 55" xfId="45052"/>
    <cellStyle name="Indata 56" xfId="47493"/>
    <cellStyle name="Indata 57" xfId="47475"/>
    <cellStyle name="Indata 58" xfId="47592"/>
    <cellStyle name="Indata 59" xfId="47457"/>
    <cellStyle name="Indata 6" xfId="26965"/>
    <cellStyle name="Indata 60" xfId="47564"/>
    <cellStyle name="Indata 61" xfId="46917"/>
    <cellStyle name="Indata 62" xfId="45924"/>
    <cellStyle name="Indata 63" xfId="47664"/>
    <cellStyle name="Indata 64" xfId="44981"/>
    <cellStyle name="Indata 65" xfId="45915"/>
    <cellStyle name="Indata 66" xfId="47850"/>
    <cellStyle name="Indata 67" xfId="47832"/>
    <cellStyle name="Indata 68" xfId="47949"/>
    <cellStyle name="Indata 69" xfId="47814"/>
    <cellStyle name="Indata 7" xfId="44367"/>
    <cellStyle name="Indata 70" xfId="47921"/>
    <cellStyle name="Indata 71" xfId="46515"/>
    <cellStyle name="Indata 72" xfId="46567"/>
    <cellStyle name="Indata 73" xfId="48019"/>
    <cellStyle name="Indata 74" xfId="46106"/>
    <cellStyle name="Indata 75" xfId="46518"/>
    <cellStyle name="Indata 76" xfId="48205"/>
    <cellStyle name="Indata 77" xfId="48187"/>
    <cellStyle name="Indata 78" xfId="48302"/>
    <cellStyle name="Indata 79" xfId="48169"/>
    <cellStyle name="Indata 8" xfId="44649"/>
    <cellStyle name="Indata 80" xfId="48276"/>
    <cellStyle name="Indata 81" xfId="48625"/>
    <cellStyle name="Indata 82" xfId="48592"/>
    <cellStyle name="Indata 83" xfId="48819"/>
    <cellStyle name="Indata 84" xfId="48562"/>
    <cellStyle name="Indata 85" xfId="48750"/>
    <cellStyle name="Indata 86" xfId="49352"/>
    <cellStyle name="Indata 87" xfId="49326"/>
    <cellStyle name="Indata 88" xfId="49534"/>
    <cellStyle name="Indata 89" xfId="49306"/>
    <cellStyle name="Indata 9" xfId="44340"/>
    <cellStyle name="Indata 90" xfId="49437"/>
    <cellStyle name="Indata 91" xfId="49726"/>
    <cellStyle name="Indata 92" xfId="49708"/>
    <cellStyle name="Indata 93" xfId="49826"/>
    <cellStyle name="Indata 94" xfId="49690"/>
    <cellStyle name="Indata 95" xfId="49799"/>
    <cellStyle name="Indata 96" xfId="49924"/>
    <cellStyle name="Indata 97" xfId="49893"/>
    <cellStyle name="Indata 98" xfId="50168"/>
    <cellStyle name="Indata 99" xfId="49871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2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2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3"/>
    <cellStyle name="Komma 2 7" xfId="43479"/>
    <cellStyle name="Komma 2 8" xfId="43491"/>
    <cellStyle name="Komma 2 9" xfId="43819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4"/>
    <cellStyle name="Komma 3 3 17" xfId="43914"/>
    <cellStyle name="Komma 3 3 2" xfId="6687"/>
    <cellStyle name="Komma 3 3 2 10" xfId="38269"/>
    <cellStyle name="Komma 3 3 2 11" xfId="38406"/>
    <cellStyle name="Komma 3 3 2 12" xfId="38549"/>
    <cellStyle name="Komma 3 3 2 13" xfId="43425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9"/>
    <cellStyle name="Komma 3 3 2 2 15" xfId="44177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8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5"/>
    <cellStyle name="Komma 3 4 13" xfId="43915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9"/>
    <cellStyle name="Komma 3 4 2 2 9" xfId="44178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6"/>
    <cellStyle name="Komma 4 17" xfId="43916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7"/>
    <cellStyle name="Komma 4 2 15" xfId="43917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10"/>
    <cellStyle name="Komma 4 2 2 2 9" xfId="44179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1"/>
    <cellStyle name="Komma 4 3 2 9" xfId="44180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8"/>
    <cellStyle name="Komma 6 17" xfId="43918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9"/>
    <cellStyle name="Komma 6 2 15" xfId="43919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2"/>
    <cellStyle name="Komma 6 2 2 2 9" xfId="44181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3"/>
    <cellStyle name="Komma 6 3 2 9" xfId="44182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7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2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8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5" builtinId="24" customBuiltin="1"/>
    <cellStyle name="Linked Cell 10" xfId="45205" hidden="1"/>
    <cellStyle name="Linked Cell 10" xfId="45842" hidden="1"/>
    <cellStyle name="Linked Cell 10" xfId="46483" hidden="1"/>
    <cellStyle name="Linked Cell 10" xfId="46872" hidden="1"/>
    <cellStyle name="Linked Cell 10" xfId="47252" hidden="1"/>
    <cellStyle name="Linked Cell 10" xfId="47618" hidden="1"/>
    <cellStyle name="Linked Cell 10" xfId="47975" hidden="1"/>
    <cellStyle name="Linked Cell 10" xfId="48328" hidden="1"/>
    <cellStyle name="Linked Cell 10" xfId="49852" hidden="1"/>
    <cellStyle name="Linked Cell 10" xfId="50493" hidden="1"/>
    <cellStyle name="Linked Cell 10" xfId="50882" hidden="1"/>
    <cellStyle name="Linked Cell 10" xfId="51262" hidden="1"/>
    <cellStyle name="Linked Cell 10" xfId="51628" hidden="1"/>
    <cellStyle name="Linked Cell 10" xfId="51985" hidden="1"/>
    <cellStyle name="Linked Cell 10" xfId="52338" hidden="1"/>
    <cellStyle name="Linked Cell 10" xfId="53414" hidden="1"/>
    <cellStyle name="Linked Cell 10" xfId="54055" hidden="1"/>
    <cellStyle name="Linked Cell 10" xfId="54444" hidden="1"/>
    <cellStyle name="Linked Cell 10" xfId="54824" hidden="1"/>
    <cellStyle name="Linked Cell 10" xfId="55190" hidden="1"/>
    <cellStyle name="Linked Cell 10" xfId="55547" hidden="1"/>
    <cellStyle name="Linked Cell 10" xfId="55900"/>
    <cellStyle name="Linked Cell 11" xfId="45547" hidden="1"/>
    <cellStyle name="Linked Cell 11" xfId="45702" hidden="1"/>
    <cellStyle name="Linked Cell 11" xfId="46353" hidden="1"/>
    <cellStyle name="Linked Cell 11" xfId="46740" hidden="1"/>
    <cellStyle name="Linked Cell 11" xfId="47120" hidden="1"/>
    <cellStyle name="Linked Cell 11" xfId="47491" hidden="1"/>
    <cellStyle name="Linked Cell 11" xfId="47848" hidden="1"/>
    <cellStyle name="Linked Cell 11" xfId="48203" hidden="1"/>
    <cellStyle name="Linked Cell 11" xfId="49724" hidden="1"/>
    <cellStyle name="Linked Cell 11" xfId="50363" hidden="1"/>
    <cellStyle name="Linked Cell 11" xfId="50750" hidden="1"/>
    <cellStyle name="Linked Cell 11" xfId="51130" hidden="1"/>
    <cellStyle name="Linked Cell 11" xfId="51501" hidden="1"/>
    <cellStyle name="Linked Cell 11" xfId="51858" hidden="1"/>
    <cellStyle name="Linked Cell 11" xfId="52213" hidden="1"/>
    <cellStyle name="Linked Cell 11" xfId="53287" hidden="1"/>
    <cellStyle name="Linked Cell 11" xfId="53925" hidden="1"/>
    <cellStyle name="Linked Cell 11" xfId="54312" hidden="1"/>
    <cellStyle name="Linked Cell 11" xfId="54692" hidden="1"/>
    <cellStyle name="Linked Cell 11" xfId="55063" hidden="1"/>
    <cellStyle name="Linked Cell 11" xfId="55420" hidden="1"/>
    <cellStyle name="Linked Cell 11" xfId="55775"/>
    <cellStyle name="Linked Cell 12" xfId="45271" hidden="1"/>
    <cellStyle name="Linked Cell 12" xfId="45857" hidden="1"/>
    <cellStyle name="Linked Cell 12" xfId="46498" hidden="1"/>
    <cellStyle name="Linked Cell 12" xfId="46887" hidden="1"/>
    <cellStyle name="Linked Cell 12" xfId="47267" hidden="1"/>
    <cellStyle name="Linked Cell 12" xfId="47633" hidden="1"/>
    <cellStyle name="Linked Cell 12" xfId="47990" hidden="1"/>
    <cellStyle name="Linked Cell 12" xfId="48343" hidden="1"/>
    <cellStyle name="Linked Cell 12" xfId="49867" hidden="1"/>
    <cellStyle name="Linked Cell 12" xfId="50508" hidden="1"/>
    <cellStyle name="Linked Cell 12" xfId="50897" hidden="1"/>
    <cellStyle name="Linked Cell 12" xfId="51277" hidden="1"/>
    <cellStyle name="Linked Cell 12" xfId="51643" hidden="1"/>
    <cellStyle name="Linked Cell 12" xfId="52000" hidden="1"/>
    <cellStyle name="Linked Cell 12" xfId="52353" hidden="1"/>
    <cellStyle name="Linked Cell 12" xfId="53429" hidden="1"/>
    <cellStyle name="Linked Cell 12" xfId="54070" hidden="1"/>
    <cellStyle name="Linked Cell 12" xfId="54459" hidden="1"/>
    <cellStyle name="Linked Cell 12" xfId="54839" hidden="1"/>
    <cellStyle name="Linked Cell 12" xfId="55205" hidden="1"/>
    <cellStyle name="Linked Cell 12" xfId="55562" hidden="1"/>
    <cellStyle name="Linked Cell 12" xfId="55915"/>
    <cellStyle name="Linked Cell 13" xfId="45568" hidden="1"/>
    <cellStyle name="Linked Cell 13" xfId="46219" hidden="1"/>
    <cellStyle name="Linked Cell 13" xfId="46605" hidden="1"/>
    <cellStyle name="Linked Cell 13" xfId="46986" hidden="1"/>
    <cellStyle name="Linked Cell 13" xfId="47358" hidden="1"/>
    <cellStyle name="Linked Cell 13" xfId="47715" hidden="1"/>
    <cellStyle name="Linked Cell 13" xfId="48070" hidden="1"/>
    <cellStyle name="Linked Cell 13" xfId="49590" hidden="1"/>
    <cellStyle name="Linked Cell 13" xfId="50229" hidden="1"/>
    <cellStyle name="Linked Cell 13" xfId="50615" hidden="1"/>
    <cellStyle name="Linked Cell 13" xfId="50996" hidden="1"/>
    <cellStyle name="Linked Cell 13" xfId="51368" hidden="1"/>
    <cellStyle name="Linked Cell 13" xfId="51725" hidden="1"/>
    <cellStyle name="Linked Cell 13" xfId="52080" hidden="1"/>
    <cellStyle name="Linked Cell 13" xfId="53154" hidden="1"/>
    <cellStyle name="Linked Cell 13" xfId="53791" hidden="1"/>
    <cellStyle name="Linked Cell 13" xfId="54177" hidden="1"/>
    <cellStyle name="Linked Cell 13" xfId="54558" hidden="1"/>
    <cellStyle name="Linked Cell 13" xfId="54930" hidden="1"/>
    <cellStyle name="Linked Cell 13" xfId="55287" hidden="1"/>
    <cellStyle name="Linked Cell 13" xfId="55642" hidden="1"/>
    <cellStyle name="Linked Cell 13" xfId="44687"/>
    <cellStyle name="Linked Cell 14" xfId="45225" hidden="1"/>
    <cellStyle name="Linked Cell 14" xfId="45912" hidden="1"/>
    <cellStyle name="Linked Cell 14" xfId="45089" hidden="1"/>
    <cellStyle name="Linked Cell 14" xfId="44955" hidden="1"/>
    <cellStyle name="Linked Cell 14" xfId="46894" hidden="1"/>
    <cellStyle name="Linked Cell 14" xfId="45107" hidden="1"/>
    <cellStyle name="Linked Cell 14" xfId="46086" hidden="1"/>
    <cellStyle name="Linked Cell 14" xfId="49350" hidden="1"/>
    <cellStyle name="Linked Cell 14" xfId="49922" hidden="1"/>
    <cellStyle name="Linked Cell 14" xfId="49259" hidden="1"/>
    <cellStyle name="Linked Cell 14" xfId="49125" hidden="1"/>
    <cellStyle name="Linked Cell 14" xfId="50904" hidden="1"/>
    <cellStyle name="Linked Cell 14" xfId="49277" hidden="1"/>
    <cellStyle name="Linked Cell 14" xfId="50096" hidden="1"/>
    <cellStyle name="Linked Cell 14" xfId="52927" hidden="1"/>
    <cellStyle name="Linked Cell 14" xfId="53484" hidden="1"/>
    <cellStyle name="Linked Cell 14" xfId="52844" hidden="1"/>
    <cellStyle name="Linked Cell 14" xfId="52710" hidden="1"/>
    <cellStyle name="Linked Cell 14" xfId="54466" hidden="1"/>
    <cellStyle name="Linked Cell 14" xfId="52862" hidden="1"/>
    <cellStyle name="Linked Cell 14" xfId="53658" hidden="1"/>
    <cellStyle name="Linked Cell 14" xfId="44379"/>
    <cellStyle name="Linked Cell 15" xfId="45587" hidden="1"/>
    <cellStyle name="Linked Cell 15" xfId="46237" hidden="1"/>
    <cellStyle name="Linked Cell 15" xfId="46623" hidden="1"/>
    <cellStyle name="Linked Cell 15" xfId="47003" hidden="1"/>
    <cellStyle name="Linked Cell 15" xfId="47375" hidden="1"/>
    <cellStyle name="Linked Cell 15" xfId="47732" hidden="1"/>
    <cellStyle name="Linked Cell 15" xfId="48087" hidden="1"/>
    <cellStyle name="Linked Cell 15" xfId="49608" hidden="1"/>
    <cellStyle name="Linked Cell 15" xfId="50247" hidden="1"/>
    <cellStyle name="Linked Cell 15" xfId="50633" hidden="1"/>
    <cellStyle name="Linked Cell 15" xfId="51013" hidden="1"/>
    <cellStyle name="Linked Cell 15" xfId="51385" hidden="1"/>
    <cellStyle name="Linked Cell 15" xfId="51742" hidden="1"/>
    <cellStyle name="Linked Cell 15" xfId="52097" hidden="1"/>
    <cellStyle name="Linked Cell 15" xfId="53171" hidden="1"/>
    <cellStyle name="Linked Cell 15" xfId="53809" hidden="1"/>
    <cellStyle name="Linked Cell 15" xfId="54195" hidden="1"/>
    <cellStyle name="Linked Cell 15" xfId="54575" hidden="1"/>
    <cellStyle name="Linked Cell 15" xfId="54947" hidden="1"/>
    <cellStyle name="Linked Cell 15" xfId="55304" hidden="1"/>
    <cellStyle name="Linked Cell 15" xfId="55659" hidden="1"/>
    <cellStyle name="Linked Cell 15" xfId="44709"/>
    <cellStyle name="Linked Cell 16" xfId="44425"/>
    <cellStyle name="Linked Cell 17" xfId="44730"/>
    <cellStyle name="Linked Cell 18" xfId="44400"/>
    <cellStyle name="Linked Cell 19" xfId="44749"/>
    <cellStyle name="Linked Cell 2" xfId="6841"/>
    <cellStyle name="Linked Cell 2 10" xfId="46645"/>
    <cellStyle name="Linked Cell 2 11" xfId="47025"/>
    <cellStyle name="Linked Cell 2 12" xfId="47397"/>
    <cellStyle name="Linked Cell 2 13" xfId="47754"/>
    <cellStyle name="Linked Cell 2 14" xfId="48109"/>
    <cellStyle name="Linked Cell 2 15" xfId="49630"/>
    <cellStyle name="Linked Cell 2 16" xfId="50269"/>
    <cellStyle name="Linked Cell 2 17" xfId="50655"/>
    <cellStyle name="Linked Cell 2 18" xfId="51035"/>
    <cellStyle name="Linked Cell 2 19" xfId="51407"/>
    <cellStyle name="Linked Cell 2 2" xfId="6842"/>
    <cellStyle name="Linked Cell 2 2 10" xfId="47073"/>
    <cellStyle name="Linked Cell 2 2 11" xfId="47445"/>
    <cellStyle name="Linked Cell 2 2 12" xfId="47802"/>
    <cellStyle name="Linked Cell 2 2 13" xfId="48157"/>
    <cellStyle name="Linked Cell 2 2 14" xfId="49678"/>
    <cellStyle name="Linked Cell 2 2 15" xfId="50317"/>
    <cellStyle name="Linked Cell 2 2 16" xfId="50703"/>
    <cellStyle name="Linked Cell 2 2 17" xfId="51083"/>
    <cellStyle name="Linked Cell 2 2 18" xfId="51455"/>
    <cellStyle name="Linked Cell 2 2 19" xfId="51812"/>
    <cellStyle name="Linked Cell 2 2 2" xfId="6843"/>
    <cellStyle name="Linked Cell 2 2 2 2" xfId="4835" hidden="1"/>
    <cellStyle name="Linked Cell 2 2 2 3" xfId="27712"/>
    <cellStyle name="Linked Cell 2 2 20" xfId="52167"/>
    <cellStyle name="Linked Cell 2 2 21" xfId="53241"/>
    <cellStyle name="Linked Cell 2 2 22" xfId="53879"/>
    <cellStyle name="Linked Cell 2 2 23" xfId="54265"/>
    <cellStyle name="Linked Cell 2 2 24" xfId="54645"/>
    <cellStyle name="Linked Cell 2 2 25" xfId="55017"/>
    <cellStyle name="Linked Cell 2 2 26" xfId="55374"/>
    <cellStyle name="Linked Cell 2 2 27" xfId="55729"/>
    <cellStyle name="Linked Cell 2 2 3" xfId="6844"/>
    <cellStyle name="Linked Cell 2 2 3 2" xfId="27713"/>
    <cellStyle name="Linked Cell 2 2 4" xfId="12251" hidden="1"/>
    <cellStyle name="Linked Cell 2 2 4" xfId="44183"/>
    <cellStyle name="Linked Cell 2 2 5" xfId="4834"/>
    <cellStyle name="Linked Cell 2 2 6" xfId="27711"/>
    <cellStyle name="Linked Cell 2 2 7" xfId="45655"/>
    <cellStyle name="Linked Cell 2 2 8" xfId="46307"/>
    <cellStyle name="Linked Cell 2 2 9" xfId="46693"/>
    <cellStyle name="Linked Cell 2 20" xfId="51764"/>
    <cellStyle name="Linked Cell 2 21" xfId="52119"/>
    <cellStyle name="Linked Cell 2 22" xfId="53193"/>
    <cellStyle name="Linked Cell 2 23" xfId="53831"/>
    <cellStyle name="Linked Cell 2 24" xfId="54217"/>
    <cellStyle name="Linked Cell 2 25" xfId="54597"/>
    <cellStyle name="Linked Cell 2 26" xfId="54969"/>
    <cellStyle name="Linked Cell 2 27" xfId="55326"/>
    <cellStyle name="Linked Cell 2 28" xfId="55681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3"/>
    <cellStyle name="Linked Cell 2 6" xfId="4597"/>
    <cellStyle name="Linked Cell 2 7" xfId="27710"/>
    <cellStyle name="Linked Cell 2 8" xfId="45608"/>
    <cellStyle name="Linked Cell 2 9" xfId="46259"/>
    <cellStyle name="Linked Cell 2_Balance sheet - Parent" xfId="39985"/>
    <cellStyle name="Linked Cell 20" xfId="48632"/>
    <cellStyle name="Linked Cell 21" xfId="48786"/>
    <cellStyle name="Linked Cell 22" xfId="48708"/>
    <cellStyle name="Linked Cell 23" xfId="48857"/>
    <cellStyle name="Linked Cell 24" xfId="48604"/>
    <cellStyle name="Linked Cell 25" xfId="48879"/>
    <cellStyle name="Linked Cell 26" xfId="48660"/>
    <cellStyle name="Linked Cell 27" xfId="48900"/>
    <cellStyle name="Linked Cell 28" xfId="48623"/>
    <cellStyle name="Linked Cell 29" xfId="48919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2"/>
    <cellStyle name="Linked Cell 31" xfId="52372"/>
    <cellStyle name="Linked Cell 32" xfId="48432"/>
    <cellStyle name="Linked Cell 33" xfId="52441"/>
    <cellStyle name="Linked Cell 34" xfId="48684"/>
    <cellStyle name="Linked Cell 35" xfId="52463"/>
    <cellStyle name="Linked Cell 36" xfId="48455"/>
    <cellStyle name="Linked Cell 37" xfId="52484"/>
    <cellStyle name="Linked Cell 38" xfId="48478"/>
    <cellStyle name="Linked Cell 39" xfId="52503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3"/>
    <cellStyle name="Linked Cell 6" xfId="12249"/>
    <cellStyle name="Linked Cell 6 2" xfId="45234"/>
    <cellStyle name="Linked Cell 7" xfId="4805"/>
    <cellStyle name="Linked Cell 7 2" xfId="45456"/>
    <cellStyle name="Linked Cell 8" xfId="27709"/>
    <cellStyle name="Linked Cell 8 2" xfId="45317"/>
    <cellStyle name="Linked Cell 9" xfId="45525"/>
    <cellStyle name="Local_Data_Formula" xfId="6851"/>
    <cellStyle name="Länkad cell" xfId="44268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4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5"/>
    <cellStyle name="Neutral 4" xfId="13883"/>
    <cellStyle name="Neutral 5" xfId="27745"/>
    <cellStyle name="Neutral 6" xfId="43344"/>
    <cellStyle name="Neutral 7" xfId="43438"/>
    <cellStyle name="Neutral 8" xfId="43833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4"/>
    <cellStyle name="Normal - Style1_1" xfId="6888"/>
    <cellStyle name="Normal 10" xfId="6889"/>
    <cellStyle name="Normal 10 10" xfId="27750"/>
    <cellStyle name="Normal 10 11" xfId="21161"/>
    <cellStyle name="Normal 10 12" xfId="44185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60"/>
    <cellStyle name="Normal 10 3 11" xfId="55979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4"/>
    <cellStyle name="Normal 10 4 8" xfId="55980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8"/>
    <cellStyle name="Normal 101" xfId="43325"/>
    <cellStyle name="Normal 102" xfId="43498"/>
    <cellStyle name="Normal 103" xfId="43468"/>
    <cellStyle name="Normal 104" xfId="43830"/>
    <cellStyle name="Normal 105" xfId="43832"/>
    <cellStyle name="Normal 106" xfId="56008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1"/>
    <cellStyle name="Normal 12 3" xfId="6921"/>
    <cellStyle name="Normal 12 3 2" xfId="27782"/>
    <cellStyle name="Normal 12 3 3" xfId="43715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6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6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7"/>
    <cellStyle name="Normal 2 2 2 13" xfId="43952"/>
    <cellStyle name="Normal 2 2 2 2" xfId="6943"/>
    <cellStyle name="Normal 2 2 2 2 10" xfId="44186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9"/>
    <cellStyle name="Normal 2 2 2 2 2 9" xfId="44187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8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20"/>
    <cellStyle name="Normal 2 2 2 3 9" xfId="44188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1"/>
    <cellStyle name="Normal 2 2 2 4 9" xfId="44189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8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3"/>
    <cellStyle name="Normal 2 2 3 2 9" xfId="44190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2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4"/>
    <cellStyle name="Normal 2 2 4 9" xfId="44191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5"/>
    <cellStyle name="Normal 2 2 5 9" xfId="44192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6"/>
    <cellStyle name="Normal 2 2 6 9" xfId="43951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7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8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9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50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1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2"/>
    <cellStyle name="Normal 26" xfId="6995"/>
    <cellStyle name="Normal 26 2" xfId="4892"/>
    <cellStyle name="Normal 26 2 2" xfId="25943"/>
    <cellStyle name="Normal 26 3" xfId="27842"/>
    <cellStyle name="Normal 26 4" xfId="44553"/>
    <cellStyle name="Normal 27" xfId="6996"/>
    <cellStyle name="Normal 27 2" xfId="4893"/>
    <cellStyle name="Normal 27 2 2" xfId="25944"/>
    <cellStyle name="Normal 27 3" xfId="27843"/>
    <cellStyle name="Normal 27 4" xfId="44554"/>
    <cellStyle name="Normal 28" xfId="6997"/>
    <cellStyle name="Normal 28 2" xfId="4894"/>
    <cellStyle name="Normal 28 2 2" xfId="25945"/>
    <cellStyle name="Normal 28 3" xfId="27844"/>
    <cellStyle name="Normal 28 4" xfId="44555"/>
    <cellStyle name="Normal 29" xfId="6998"/>
    <cellStyle name="Normal 29 2" xfId="4895"/>
    <cellStyle name="Normal 29 2 2" xfId="25946"/>
    <cellStyle name="Normal 29 3" xfId="27845"/>
    <cellStyle name="Normal 29 4" xfId="44556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7"/>
    <cellStyle name="Normal 31" xfId="7024"/>
    <cellStyle name="Normal 31 2" xfId="4907"/>
    <cellStyle name="Normal 31 2 2" xfId="25949"/>
    <cellStyle name="Normal 31 3" xfId="27864"/>
    <cellStyle name="Normal 31 4" xfId="44558"/>
    <cellStyle name="Normal 32" xfId="7025"/>
    <cellStyle name="Normal 32 2" xfId="4908"/>
    <cellStyle name="Normal 32 2 2" xfId="25950"/>
    <cellStyle name="Normal 32 3" xfId="27865"/>
    <cellStyle name="Normal 32 4" xfId="44559"/>
    <cellStyle name="Normal 33" xfId="7026"/>
    <cellStyle name="Normal 33 2" xfId="4909"/>
    <cellStyle name="Normal 33 2 2" xfId="25951"/>
    <cellStyle name="Normal 33 3" xfId="27866"/>
    <cellStyle name="Normal 33 4" xfId="44560"/>
    <cellStyle name="Normal 34" xfId="7027"/>
    <cellStyle name="Normal 34 2" xfId="4910"/>
    <cellStyle name="Normal 34 2 2" xfId="25952"/>
    <cellStyle name="Normal 34 3" xfId="27867"/>
    <cellStyle name="Normal 34 4" xfId="44306"/>
    <cellStyle name="Normal 35" xfId="7028"/>
    <cellStyle name="Normal 35 2" xfId="4911"/>
    <cellStyle name="Normal 35 2 2" xfId="25953"/>
    <cellStyle name="Normal 35 3" xfId="27868"/>
    <cellStyle name="Normal 35 4" xfId="44326"/>
    <cellStyle name="Normal 36" xfId="7029"/>
    <cellStyle name="Normal 36 2" xfId="4912"/>
    <cellStyle name="Normal 36 2 2" xfId="25954"/>
    <cellStyle name="Normal 36 3" xfId="27869"/>
    <cellStyle name="Normal 36 4" xfId="44524"/>
    <cellStyle name="Normal 37" xfId="7030"/>
    <cellStyle name="Normal 37 2" xfId="4913"/>
    <cellStyle name="Normal 37 2 2" xfId="25955"/>
    <cellStyle name="Normal 37 3" xfId="27870"/>
    <cellStyle name="Normal 37 4" xfId="44633"/>
    <cellStyle name="Normal 38" xfId="7031"/>
    <cellStyle name="Normal 38 2" xfId="4914"/>
    <cellStyle name="Normal 38 2 2" xfId="25956"/>
    <cellStyle name="Normal 38 3" xfId="27871"/>
    <cellStyle name="Normal 38 4" xfId="44480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7"/>
    <cellStyle name="Normal 7 2 12" xfId="44193"/>
    <cellStyle name="Normal 7 2 2" xfId="7088"/>
    <cellStyle name="Normal 7 2 2 10" xfId="43728"/>
    <cellStyle name="Normal 7 2 2 11" xfId="44194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9"/>
    <cellStyle name="Normal 7 3 11" xfId="44195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2"/>
    <cellStyle name="Normal 8 2 16" xfId="55928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6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7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3"/>
    <cellStyle name="Normal 9 17" xfId="44197"/>
    <cellStyle name="Normal 9 2" xfId="7152"/>
    <cellStyle name="Normal 9 2 10" xfId="21200"/>
    <cellStyle name="Normal 9 2 11" xfId="43730"/>
    <cellStyle name="Normal 9 2 12" xfId="44198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1"/>
    <cellStyle name="Normal 9 3 12" xfId="44199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_Portfolio collections" xfId="43285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200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1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3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5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2"/>
    <cellStyle name="Note 2 2 18" xfId="43896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2"/>
    <cellStyle name="Note 2 2 2 2 9" xfId="44202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4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3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5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7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6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8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3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4"/>
    <cellStyle name="Note 4 2 9" xfId="44209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1"/>
    <cellStyle name="Note 4 4 9" xfId="55981"/>
    <cellStyle name="Note 4 5" xfId="7654"/>
    <cellStyle name="Note 4 5 2" xfId="4103"/>
    <cellStyle name="Note 4 5 2 2" xfId="25630"/>
    <cellStyle name="Note 4 5 3" xfId="28473"/>
    <cellStyle name="Note 4 5 4" xfId="43733"/>
    <cellStyle name="Note 4 5 5" xfId="55982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9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6"/>
    <cellStyle name="Note 5 2 9" xfId="44210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2"/>
    <cellStyle name="Note 5 4 9" xfId="55983"/>
    <cellStyle name="Note 5 5" xfId="7663"/>
    <cellStyle name="Note 5 5 2" xfId="4111"/>
    <cellStyle name="Note 5 5 2 2" xfId="25635"/>
    <cellStyle name="Note 5 5 3" xfId="28482"/>
    <cellStyle name="Note 5 5 4" xfId="43735"/>
    <cellStyle name="Note 5 5 5" xfId="55984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7"/>
    <cellStyle name="Note 6 9" xfId="44211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8"/>
    <cellStyle name="Note 7 9" xfId="44212"/>
    <cellStyle name="Note 8" xfId="7669"/>
    <cellStyle name="Note 8 2" xfId="4116"/>
    <cellStyle name="Note 8 2 2" xfId="25638"/>
    <cellStyle name="Note 8 3" xfId="28488"/>
    <cellStyle name="Note 8 4" xfId="45156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300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2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1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1"/>
    <cellStyle name="Notiz 3_Balance sheet - Parent" xfId="41064"/>
    <cellStyle name="Notiz 4" xfId="8292"/>
    <cellStyle name="Notiz 4 10" xfId="21365"/>
    <cellStyle name="Notiz 4 11" xfId="44303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2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9"/>
    <cellStyle name="Notiz 4 5 4" xfId="55985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3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3" builtinId="21" customBuiltin="1"/>
    <cellStyle name="Output 10" xfId="8312"/>
    <cellStyle name="Output 10 10" xfId="47619"/>
    <cellStyle name="Output 10 11" xfId="47976"/>
    <cellStyle name="Output 10 12" xfId="48329"/>
    <cellStyle name="Output 10 13" xfId="49853"/>
    <cellStyle name="Output 10 14" xfId="50494"/>
    <cellStyle name="Output 10 15" xfId="50883"/>
    <cellStyle name="Output 10 16" xfId="51263"/>
    <cellStyle name="Output 10 17" xfId="51629"/>
    <cellStyle name="Output 10 18" xfId="51986"/>
    <cellStyle name="Output 10 19" xfId="52339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5"/>
    <cellStyle name="Output 10 21" xfId="54056"/>
    <cellStyle name="Output 10 22" xfId="54445"/>
    <cellStyle name="Output 10 23" xfId="54825"/>
    <cellStyle name="Output 10 24" xfId="55191"/>
    <cellStyle name="Output 10 25" xfId="55548"/>
    <cellStyle name="Output 10 26" xfId="55901"/>
    <cellStyle name="Output 10 3" xfId="12503"/>
    <cellStyle name="Output 10 4" xfId="29132"/>
    <cellStyle name="Output 10 5" xfId="45486"/>
    <cellStyle name="Output 10 6" xfId="45843"/>
    <cellStyle name="Output 10 7" xfId="46484"/>
    <cellStyle name="Output 10 8" xfId="46873"/>
    <cellStyle name="Output 10 9" xfId="47253"/>
    <cellStyle name="Output 10_Balance sheet - Parent" xfId="41086"/>
    <cellStyle name="Output 11" xfId="8316"/>
    <cellStyle name="Output 11 10" xfId="46703"/>
    <cellStyle name="Output 11 11" xfId="47083"/>
    <cellStyle name="Output 11 12" xfId="47454"/>
    <cellStyle name="Output 11 13" xfId="47811"/>
    <cellStyle name="Output 11 14" xfId="48166"/>
    <cellStyle name="Output 11 15" xfId="49687"/>
    <cellStyle name="Output 11 16" xfId="50326"/>
    <cellStyle name="Output 11 17" xfId="50713"/>
    <cellStyle name="Output 11 18" xfId="51093"/>
    <cellStyle name="Output 11 19" xfId="51464"/>
    <cellStyle name="Output 11 2" xfId="8317"/>
    <cellStyle name="Output 11 2 2" xfId="18558"/>
    <cellStyle name="Output 11 2 3" xfId="29137"/>
    <cellStyle name="Output 11 2_Balance sheet - Parent" xfId="41091"/>
    <cellStyle name="Output 11 20" xfId="51821"/>
    <cellStyle name="Output 11 21" xfId="52176"/>
    <cellStyle name="Output 11 22" xfId="53250"/>
    <cellStyle name="Output 11 23" xfId="53888"/>
    <cellStyle name="Output 11 24" xfId="54275"/>
    <cellStyle name="Output 11 25" xfId="54655"/>
    <cellStyle name="Output 11 26" xfId="55026"/>
    <cellStyle name="Output 11 27" xfId="55383"/>
    <cellStyle name="Output 11 28" xfId="55738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8"/>
    <cellStyle name="Output 11 8" xfId="45665"/>
    <cellStyle name="Output 11 9" xfId="46316"/>
    <cellStyle name="Output 11_Balance sheet - Parent" xfId="41090"/>
    <cellStyle name="Output 12" xfId="8320"/>
    <cellStyle name="Output 12 10" xfId="45858"/>
    <cellStyle name="Output 12 11" xfId="46499"/>
    <cellStyle name="Output 12 12" xfId="46888"/>
    <cellStyle name="Output 12 13" xfId="47268"/>
    <cellStyle name="Output 12 14" xfId="47634"/>
    <cellStyle name="Output 12 15" xfId="47991"/>
    <cellStyle name="Output 12 16" xfId="48344"/>
    <cellStyle name="Output 12 17" xfId="49868"/>
    <cellStyle name="Output 12 18" xfId="50509"/>
    <cellStyle name="Output 12 19" xfId="50898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8"/>
    <cellStyle name="Output 12 21" xfId="51644"/>
    <cellStyle name="Output 12 22" xfId="52001"/>
    <cellStyle name="Output 12 23" xfId="52354"/>
    <cellStyle name="Output 12 24" xfId="53430"/>
    <cellStyle name="Output 12 25" xfId="54071"/>
    <cellStyle name="Output 12 26" xfId="54460"/>
    <cellStyle name="Output 12 27" xfId="54840"/>
    <cellStyle name="Output 12 28" xfId="55206"/>
    <cellStyle name="Output 12 29" xfId="55563"/>
    <cellStyle name="Output 12 3" xfId="8323"/>
    <cellStyle name="Output 12 3 2" xfId="19039"/>
    <cellStyle name="Output 12 3 3" xfId="29143"/>
    <cellStyle name="Output 12 3_Balance sheet - Parent" xfId="41096"/>
    <cellStyle name="Output 12 30" xfId="55916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7"/>
    <cellStyle name="Output 12_Balance sheet - Parent" xfId="41094"/>
    <cellStyle name="Output 13" xfId="8325"/>
    <cellStyle name="Output 13 10" xfId="46606"/>
    <cellStyle name="Output 13 11" xfId="46987"/>
    <cellStyle name="Output 13 12" xfId="47359"/>
    <cellStyle name="Output 13 13" xfId="47716"/>
    <cellStyle name="Output 13 14" xfId="48071"/>
    <cellStyle name="Output 13 15" xfId="49591"/>
    <cellStyle name="Output 13 16" xfId="50230"/>
    <cellStyle name="Output 13 17" xfId="50616"/>
    <cellStyle name="Output 13 18" xfId="50997"/>
    <cellStyle name="Output 13 19" xfId="51369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6"/>
    <cellStyle name="Output 13 21" xfId="52081"/>
    <cellStyle name="Output 13 22" xfId="53155"/>
    <cellStyle name="Output 13 23" xfId="53792"/>
    <cellStyle name="Output 13 24" xfId="54178"/>
    <cellStyle name="Output 13 25" xfId="54559"/>
    <cellStyle name="Output 13 26" xfId="54931"/>
    <cellStyle name="Output 13 27" xfId="55288"/>
    <cellStyle name="Output 13 28" xfId="55643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9"/>
    <cellStyle name="Output 13 9" xfId="46220"/>
    <cellStyle name="Output 13_Balance sheet - Parent" xfId="41098"/>
    <cellStyle name="Output 14" xfId="8330"/>
    <cellStyle name="Output 14 10" xfId="44806"/>
    <cellStyle name="Output 14 11" xfId="45374"/>
    <cellStyle name="Output 14 12" xfId="44991"/>
    <cellStyle name="Output 14 13" xfId="44857"/>
    <cellStyle name="Output 14 14" xfId="49301"/>
    <cellStyle name="Output 14 15" xfId="49124"/>
    <cellStyle name="Output 14 16" xfId="49191"/>
    <cellStyle name="Output 14 17" xfId="48976"/>
    <cellStyle name="Output 14 18" xfId="49451"/>
    <cellStyle name="Output 14 19" xfId="49161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7"/>
    <cellStyle name="Output 14 21" xfId="52880"/>
    <cellStyle name="Output 14 22" xfId="52709"/>
    <cellStyle name="Output 14 23" xfId="52776"/>
    <cellStyle name="Output 14 24" xfId="52560"/>
    <cellStyle name="Output 14 25" xfId="53024"/>
    <cellStyle name="Output 14 26" xfId="52746"/>
    <cellStyle name="Output 14 27" xfId="52611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8"/>
    <cellStyle name="Output 14 8" xfId="44954"/>
    <cellStyle name="Output 14 9" xfId="45021"/>
    <cellStyle name="Output 14_Balance sheet - Parent" xfId="41102"/>
    <cellStyle name="Output 15" xfId="8334"/>
    <cellStyle name="Output 15 10" xfId="50248"/>
    <cellStyle name="Output 15 11" xfId="50634"/>
    <cellStyle name="Output 15 12" xfId="51014"/>
    <cellStyle name="Output 15 13" xfId="51386"/>
    <cellStyle name="Output 15 14" xfId="51743"/>
    <cellStyle name="Output 15 15" xfId="52098"/>
    <cellStyle name="Output 15 16" xfId="53172"/>
    <cellStyle name="Output 15 17" xfId="53810"/>
    <cellStyle name="Output 15 18" xfId="54196"/>
    <cellStyle name="Output 15 19" xfId="54576"/>
    <cellStyle name="Output 15 2" xfId="13938" hidden="1"/>
    <cellStyle name="Output 15 2" xfId="46238"/>
    <cellStyle name="Output 15 20" xfId="54948"/>
    <cellStyle name="Output 15 21" xfId="55305"/>
    <cellStyle name="Output 15 22" xfId="55660"/>
    <cellStyle name="Output 15 3" xfId="29154"/>
    <cellStyle name="Output 15 4" xfId="46624"/>
    <cellStyle name="Output 15 5" xfId="47004"/>
    <cellStyle name="Output 15 6" xfId="47376"/>
    <cellStyle name="Output 15 7" xfId="47733"/>
    <cellStyle name="Output 15 8" xfId="48088"/>
    <cellStyle name="Output 15 9" xfId="49609"/>
    <cellStyle name="Output 16" xfId="12502"/>
    <cellStyle name="Output 17" xfId="29131"/>
    <cellStyle name="Output 18" xfId="44310"/>
    <cellStyle name="Output 19" xfId="44402"/>
    <cellStyle name="Output 2" xfId="8335"/>
    <cellStyle name="Output 2 10" xfId="46646"/>
    <cellStyle name="Output 2 11" xfId="47026"/>
    <cellStyle name="Output 2 12" xfId="47398"/>
    <cellStyle name="Output 2 13" xfId="47755"/>
    <cellStyle name="Output 2 14" xfId="48110"/>
    <cellStyle name="Output 2 15" xfId="49631"/>
    <cellStyle name="Output 2 16" xfId="50270"/>
    <cellStyle name="Output 2 17" xfId="50656"/>
    <cellStyle name="Output 2 18" xfId="51036"/>
    <cellStyle name="Output 2 19" xfId="51408"/>
    <cellStyle name="Output 2 2" xfId="8336"/>
    <cellStyle name="Output 2 2 10" xfId="47074"/>
    <cellStyle name="Output 2 2 11" xfId="47446"/>
    <cellStyle name="Output 2 2 12" xfId="47803"/>
    <cellStyle name="Output 2 2 13" xfId="48158"/>
    <cellStyle name="Output 2 2 14" xfId="49679"/>
    <cellStyle name="Output 2 2 15" xfId="50318"/>
    <cellStyle name="Output 2 2 16" xfId="50704"/>
    <cellStyle name="Output 2 2 17" xfId="51084"/>
    <cellStyle name="Output 2 2 18" xfId="51456"/>
    <cellStyle name="Output 2 2 19" xfId="51813"/>
    <cellStyle name="Output 2 2 2" xfId="8337"/>
    <cellStyle name="Output 2 2 2 2" xfId="4503" hidden="1"/>
    <cellStyle name="Output 2 2 2 3" xfId="29157"/>
    <cellStyle name="Output 2 2 20" xfId="52168"/>
    <cellStyle name="Output 2 2 21" xfId="53242"/>
    <cellStyle name="Output 2 2 22" xfId="53880"/>
    <cellStyle name="Output 2 2 23" xfId="54266"/>
    <cellStyle name="Output 2 2 24" xfId="54646"/>
    <cellStyle name="Output 2 2 25" xfId="55018"/>
    <cellStyle name="Output 2 2 26" xfId="55375"/>
    <cellStyle name="Output 2 2 27" xfId="55730"/>
    <cellStyle name="Output 2 2 3" xfId="8338"/>
    <cellStyle name="Output 2 2 3 2" xfId="29158"/>
    <cellStyle name="Output 2 2 4" xfId="12505" hidden="1"/>
    <cellStyle name="Output 2 2 4" xfId="44213"/>
    <cellStyle name="Output 2 2 5" xfId="4438"/>
    <cellStyle name="Output 2 2 6" xfId="29156"/>
    <cellStyle name="Output 2 2 7" xfId="45656"/>
    <cellStyle name="Output 2 2 8" xfId="46308"/>
    <cellStyle name="Output 2 2 9" xfId="46694"/>
    <cellStyle name="Output 2 2_Balance sheet - Parent" xfId="41106"/>
    <cellStyle name="Output 2 20" xfId="51765"/>
    <cellStyle name="Output 2 21" xfId="52120"/>
    <cellStyle name="Output 2 22" xfId="53194"/>
    <cellStyle name="Output 2 23" xfId="53832"/>
    <cellStyle name="Output 2 24" xfId="54218"/>
    <cellStyle name="Output 2 25" xfId="54598"/>
    <cellStyle name="Output 2 26" xfId="54970"/>
    <cellStyle name="Output 2 27" xfId="55327"/>
    <cellStyle name="Output 2 28" xfId="55682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60"/>
    <cellStyle name="Output 2_Balance sheet - Parent" xfId="41105"/>
    <cellStyle name="Output 20" xfId="44612"/>
    <cellStyle name="Output 21" xfId="44364"/>
    <cellStyle name="Output 22" xfId="44688"/>
    <cellStyle name="Output 23" xfId="44648"/>
    <cellStyle name="Output 24" xfId="44710"/>
    <cellStyle name="Output 25" xfId="44353"/>
    <cellStyle name="Output 26" xfId="44731"/>
    <cellStyle name="Output 27" xfId="44335"/>
    <cellStyle name="Output 28" xfId="44750"/>
    <cellStyle name="Output 29" xfId="48631"/>
    <cellStyle name="Output 3" xfId="8346"/>
    <cellStyle name="Output 3 10" xfId="12506"/>
    <cellStyle name="Output 3 10 2" xfId="55986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7"/>
    <cellStyle name="Output 31" xfId="48587"/>
    <cellStyle name="Output 32" xfId="48858"/>
    <cellStyle name="Output 33" xfId="48818"/>
    <cellStyle name="Output 34" xfId="48880"/>
    <cellStyle name="Output 35" xfId="48576"/>
    <cellStyle name="Output 36" xfId="48901"/>
    <cellStyle name="Output 37" xfId="48557"/>
    <cellStyle name="Output 38" xfId="48920"/>
    <cellStyle name="Output 39" xfId="48473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3"/>
    <cellStyle name="Output 41" xfId="48532"/>
    <cellStyle name="Output 42" xfId="52442"/>
    <cellStyle name="Output 43" xfId="52402"/>
    <cellStyle name="Output 44" xfId="52464"/>
    <cellStyle name="Output 45" xfId="48537"/>
    <cellStyle name="Output 46" xfId="52485"/>
    <cellStyle name="Output 47" xfId="48394"/>
    <cellStyle name="Output 48" xfId="52504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2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3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7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8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6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4"/>
    <cellStyle name="Percent 11" xfId="13923"/>
    <cellStyle name="Percent 11 2" xfId="33096"/>
    <cellStyle name="Percent 11 3" xfId="44565"/>
    <cellStyle name="Percent 12" xfId="4489"/>
    <cellStyle name="Percent 12 2" xfId="25802"/>
    <cellStyle name="Percent 12 3" xfId="44566"/>
    <cellStyle name="Percent 13" xfId="19704"/>
    <cellStyle name="Percent 13 2" xfId="37061"/>
    <cellStyle name="Percent 13 3" xfId="44567"/>
    <cellStyle name="Percent 14" xfId="34840"/>
    <cellStyle name="Percent 14 2" xfId="44568"/>
    <cellStyle name="Percent 15" xfId="38311"/>
    <cellStyle name="Percent 15 2" xfId="44569"/>
    <cellStyle name="Percent 16" xfId="38312"/>
    <cellStyle name="Percent 16 2" xfId="44570"/>
    <cellStyle name="Percent 17" xfId="38313"/>
    <cellStyle name="Percent 17 2" xfId="44571"/>
    <cellStyle name="Percent 18" xfId="38583"/>
    <cellStyle name="Percent 18 2" xfId="44572"/>
    <cellStyle name="Percent 19" xfId="44573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4"/>
    <cellStyle name="Percent 21" xfId="44575"/>
    <cellStyle name="Percent 22" xfId="44576"/>
    <cellStyle name="Percent 23" xfId="44577"/>
    <cellStyle name="Percent 24" xfId="44578"/>
    <cellStyle name="Percent 25" xfId="44579"/>
    <cellStyle name="Percent 26" xfId="44580"/>
    <cellStyle name="Percent 27" xfId="44581"/>
    <cellStyle name="Percent 28" xfId="44582"/>
    <cellStyle name="Percent 29" xfId="44583"/>
    <cellStyle name="Percent 3" xfId="8700"/>
    <cellStyle name="Percent 3 10" xfId="43475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4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1"/>
    <cellStyle name="Percent 3 8" xfId="43487"/>
    <cellStyle name="Percent 3 9" xfId="43707"/>
    <cellStyle name="Percent 3_Accounts" xfId="8706"/>
    <cellStyle name="Percent 30" xfId="44584"/>
    <cellStyle name="Percent 31" xfId="43936"/>
    <cellStyle name="Percent 32" xfId="56010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40"/>
    <cellStyle name="Percent 5 5" xfId="12584"/>
    <cellStyle name="Percent 5 6" xfId="29528"/>
    <cellStyle name="Percent 5 7" xfId="43937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5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6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7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9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7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8"/>
    <cellStyle name="Procent 17" xfId="8738"/>
    <cellStyle name="Procent 17 2" xfId="4444"/>
    <cellStyle name="Procent 17 2 2" xfId="25789"/>
    <cellStyle name="Procent 17 3" xfId="29555"/>
    <cellStyle name="Procent 17 4" xfId="44324"/>
    <cellStyle name="Procent 18" xfId="8739"/>
    <cellStyle name="Procent 18 2" xfId="4617"/>
    <cellStyle name="Procent 18 2 2" xfId="25847"/>
    <cellStyle name="Procent 18 3" xfId="29556"/>
    <cellStyle name="Procent 18 4" xfId="44357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2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6"/>
    <cellStyle name="Procent 2 9" xfId="43466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80"/>
    <cellStyle name="Procent 3 2 13" xfId="43920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1"/>
    <cellStyle name="Procent 3 2 2 2 9" xfId="44215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6"/>
    <cellStyle name="Procentowy 2_Balance sheet - Parent" xfId="41477"/>
    <cellStyle name="Procentowy 3" xfId="8827"/>
    <cellStyle name="Procentowy 3 10" xfId="43471"/>
    <cellStyle name="Procentowy 3 11" xfId="44217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4"/>
    <cellStyle name="Procentowy 3 7" xfId="43472"/>
    <cellStyle name="Procentowy 3 8" xfId="43476"/>
    <cellStyle name="Procentowy 3 9" xfId="43485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6"/>
    <cellStyle name="Prozent 2 3 14" xfId="44218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1"/>
    <cellStyle name="Prozent 4 17" xfId="43921"/>
    <cellStyle name="Prozent 4 2" xfId="8837"/>
    <cellStyle name="Prozent 4 2 10" xfId="38270"/>
    <cellStyle name="Prozent 4 2 11" xfId="38407"/>
    <cellStyle name="Prozent 4 2 12" xfId="38550"/>
    <cellStyle name="Prozent 4 2 13" xfId="43426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60"/>
    <cellStyle name="Prozent 4 2 2 15" xfId="44219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2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2"/>
    <cellStyle name="Prozent 6 13" xfId="43922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3"/>
    <cellStyle name="Prozent 6 2 2 9" xfId="44220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70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6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2"/>
    <cellStyle name="Rubrik 101" xfId="45773"/>
    <cellStyle name="Rubrik 102" xfId="45866"/>
    <cellStyle name="Rubrik 103" xfId="45932"/>
    <cellStyle name="Rubrik 104" xfId="45999"/>
    <cellStyle name="Rubrik 105" xfId="44924"/>
    <cellStyle name="Rubrik 106" xfId="46132"/>
    <cellStyle name="Rubrik 107" xfId="45942"/>
    <cellStyle name="Rubrik 108" xfId="45368"/>
    <cellStyle name="Rubrik 109" xfId="45952"/>
    <cellStyle name="Rubrik 11" xfId="8892"/>
    <cellStyle name="Rubrik 11 2" xfId="13928"/>
    <cellStyle name="Rubrik 11 3" xfId="29711"/>
    <cellStyle name="Rubrik 110" xfId="46168"/>
    <cellStyle name="Rubrik 111" xfId="46011"/>
    <cellStyle name="Rubrik 112" xfId="46324"/>
    <cellStyle name="Rubrik 113" xfId="46360"/>
    <cellStyle name="Rubrik 114" xfId="46414"/>
    <cellStyle name="Rubrik 115" xfId="46311"/>
    <cellStyle name="Rubrik 116" xfId="46433"/>
    <cellStyle name="Rubrik 117" xfId="46368"/>
    <cellStyle name="Rubrik 118" xfId="46313"/>
    <cellStyle name="Rubrik 119" xfId="46376"/>
    <cellStyle name="Rubrik 12" xfId="8893"/>
    <cellStyle name="Rubrik 12 2" xfId="15702"/>
    <cellStyle name="Rubrik 12 3" xfId="29712"/>
    <cellStyle name="Rubrik 120" xfId="46463"/>
    <cellStyle name="Rubrik 121" xfId="46421"/>
    <cellStyle name="Rubrik 122" xfId="45025"/>
    <cellStyle name="Rubrik 123" xfId="44903"/>
    <cellStyle name="Rubrik 124" xfId="44801"/>
    <cellStyle name="Rubrik 125" xfId="44973"/>
    <cellStyle name="Rubrik 126" xfId="46521"/>
    <cellStyle name="Rubrik 127" xfId="44887"/>
    <cellStyle name="Rubrik 128" xfId="44920"/>
    <cellStyle name="Rubrik 129" xfId="44808"/>
    <cellStyle name="Rubrik 13" xfId="8894"/>
    <cellStyle name="Rubrik 13 2" xfId="29713"/>
    <cellStyle name="Rubrik 130" xfId="46556"/>
    <cellStyle name="Rubrik 131" xfId="45389"/>
    <cellStyle name="Rubrik 132" xfId="46711"/>
    <cellStyle name="Rubrik 133" xfId="46748"/>
    <cellStyle name="Rubrik 134" xfId="46803"/>
    <cellStyle name="Rubrik 135" xfId="46697"/>
    <cellStyle name="Rubrik 136" xfId="46822"/>
    <cellStyle name="Rubrik 137" xfId="46757"/>
    <cellStyle name="Rubrik 138" xfId="46699"/>
    <cellStyle name="Rubrik 139" xfId="46765"/>
    <cellStyle name="Rubrik 14" xfId="8895"/>
    <cellStyle name="Rubrik 14 2" xfId="29714"/>
    <cellStyle name="Rubrik 140" xfId="46852"/>
    <cellStyle name="Rubrik 141" xfId="46810"/>
    <cellStyle name="Rubrik 142" xfId="45011"/>
    <cellStyle name="Rubrik 143" xfId="45910"/>
    <cellStyle name="Rubrik 144" xfId="44998"/>
    <cellStyle name="Rubrik 145" xfId="44994"/>
    <cellStyle name="Rubrik 146" xfId="46904"/>
    <cellStyle name="Rubrik 147" xfId="44802"/>
    <cellStyle name="Rubrik 148" xfId="46109"/>
    <cellStyle name="Rubrik 149" xfId="44756"/>
    <cellStyle name="Rubrik 15" xfId="8896"/>
    <cellStyle name="Rubrik 15 2" xfId="29715"/>
    <cellStyle name="Rubrik 150" xfId="46940"/>
    <cellStyle name="Rubrik 151" xfId="46066"/>
    <cellStyle name="Rubrik 152" xfId="47091"/>
    <cellStyle name="Rubrik 153" xfId="47127"/>
    <cellStyle name="Rubrik 154" xfId="47181"/>
    <cellStyle name="Rubrik 155" xfId="47078"/>
    <cellStyle name="Rubrik 156" xfId="47202"/>
    <cellStyle name="Rubrik 157" xfId="47135"/>
    <cellStyle name="Rubrik 158" xfId="47080"/>
    <cellStyle name="Rubrik 159" xfId="47143"/>
    <cellStyle name="Rubrik 16" xfId="8897"/>
    <cellStyle name="Rubrik 16 2" xfId="29716"/>
    <cellStyle name="Rubrik 160" xfId="47232"/>
    <cellStyle name="Rubrik 161" xfId="47188"/>
    <cellStyle name="Rubrik 162" xfId="45007"/>
    <cellStyle name="Rubrik 163" xfId="46130"/>
    <cellStyle name="Rubrik 164" xfId="45063"/>
    <cellStyle name="Rubrik 165" xfId="44915"/>
    <cellStyle name="Rubrik 166" xfId="47278"/>
    <cellStyle name="Rubrik 167" xfId="45072"/>
    <cellStyle name="Rubrik 168" xfId="46083"/>
    <cellStyle name="Rubrik 169" xfId="45048"/>
    <cellStyle name="Rubrik 17" xfId="8898"/>
    <cellStyle name="Rubrik 17 2" xfId="29717"/>
    <cellStyle name="Rubrik 170" xfId="47315"/>
    <cellStyle name="Rubrik 171" xfId="46187"/>
    <cellStyle name="Rubrik 172" xfId="47462"/>
    <cellStyle name="Rubrik 173" xfId="47498"/>
    <cellStyle name="Rubrik 174" xfId="47552"/>
    <cellStyle name="Rubrik 175" xfId="47449"/>
    <cellStyle name="Rubrik 176" xfId="47568"/>
    <cellStyle name="Rubrik 177" xfId="47506"/>
    <cellStyle name="Rubrik 178" xfId="47451"/>
    <cellStyle name="Rubrik 179" xfId="47514"/>
    <cellStyle name="Rubrik 18" xfId="4451"/>
    <cellStyle name="Rubrik 180" xfId="47598"/>
    <cellStyle name="Rubrik 181" xfId="47559"/>
    <cellStyle name="Rubrik 182" xfId="44783"/>
    <cellStyle name="Rubrik 183" xfId="45087"/>
    <cellStyle name="Rubrik 184" xfId="44813"/>
    <cellStyle name="Rubrik 185" xfId="46500"/>
    <cellStyle name="Rubrik 186" xfId="47639"/>
    <cellStyle name="Rubrik 187" xfId="45020"/>
    <cellStyle name="Rubrik 188" xfId="46890"/>
    <cellStyle name="Rubrik 189" xfId="44821"/>
    <cellStyle name="Rubrik 19" xfId="15741"/>
    <cellStyle name="Rubrik 190" xfId="47674"/>
    <cellStyle name="Rubrik 191" xfId="45391"/>
    <cellStyle name="Rubrik 192" xfId="47819"/>
    <cellStyle name="Rubrik 193" xfId="47855"/>
    <cellStyle name="Rubrik 194" xfId="47909"/>
    <cellStyle name="Rubrik 195" xfId="47806"/>
    <cellStyle name="Rubrik 196" xfId="47925"/>
    <cellStyle name="Rubrik 197" xfId="47863"/>
    <cellStyle name="Rubrik 198" xfId="47808"/>
    <cellStyle name="Rubrik 199" xfId="47871"/>
    <cellStyle name="Rubrik 2" xfId="44271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7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5"/>
    <cellStyle name="Rubrik 201" xfId="47916"/>
    <cellStyle name="Rubrik 202" xfId="44970"/>
    <cellStyle name="Rubrik 203" xfId="47276"/>
    <cellStyle name="Rubrik 204" xfId="46101"/>
    <cellStyle name="Rubrik 205" xfId="45013"/>
    <cellStyle name="Rubrik 206" xfId="47994"/>
    <cellStyle name="Rubrik 207" xfId="45071"/>
    <cellStyle name="Rubrik 208" xfId="47269"/>
    <cellStyle name="Rubrik 209" xfId="44995"/>
    <cellStyle name="Rubrik 21" xfId="20150"/>
    <cellStyle name="Rubrik 210" xfId="48029"/>
    <cellStyle name="Rubrik 211" xfId="44761"/>
    <cellStyle name="Rubrik 212" xfId="48174"/>
    <cellStyle name="Rubrik 213" xfId="48210"/>
    <cellStyle name="Rubrik 214" xfId="48264"/>
    <cellStyle name="Rubrik 215" xfId="48161"/>
    <cellStyle name="Rubrik 216" xfId="48278"/>
    <cellStyle name="Rubrik 217" xfId="48218"/>
    <cellStyle name="Rubrik 218" xfId="48163"/>
    <cellStyle name="Rubrik 219" xfId="48226"/>
    <cellStyle name="Rubrik 22" xfId="19798"/>
    <cellStyle name="Rubrik 220" xfId="48308"/>
    <cellStyle name="Rubrik 221" xfId="48271"/>
    <cellStyle name="Rubrik 222" xfId="48567"/>
    <cellStyle name="Rubrik 223" xfId="48653"/>
    <cellStyle name="Rubrik 224" xfId="48734"/>
    <cellStyle name="Rubrik 225" xfId="48545"/>
    <cellStyle name="Rubrik 226" xfId="48790"/>
    <cellStyle name="Rubrik 227" xfId="48670"/>
    <cellStyle name="Rubrik 228" xfId="48552"/>
    <cellStyle name="Rubrik 229" xfId="48682"/>
    <cellStyle name="Rubrik 23" xfId="16795"/>
    <cellStyle name="Rubrik 230" xfId="48829"/>
    <cellStyle name="Rubrik 231" xfId="48744"/>
    <cellStyle name="Rubrik 232" xfId="49311"/>
    <cellStyle name="Rubrik 233" xfId="49362"/>
    <cellStyle name="Rubrik 234" xfId="49423"/>
    <cellStyle name="Rubrik 235" xfId="49290"/>
    <cellStyle name="Rubrik 236" xfId="49508"/>
    <cellStyle name="Rubrik 237" xfId="49371"/>
    <cellStyle name="Rubrik 238" xfId="49297"/>
    <cellStyle name="Rubrik 239" xfId="49379"/>
    <cellStyle name="Rubrik 24" xfId="16713"/>
    <cellStyle name="Rubrik 240" xfId="49544"/>
    <cellStyle name="Rubrik 241" xfId="49432"/>
    <cellStyle name="Rubrik 242" xfId="49695"/>
    <cellStyle name="Rubrik 243" xfId="49733"/>
    <cellStyle name="Rubrik 244" xfId="49787"/>
    <cellStyle name="Rubrik 245" xfId="49682"/>
    <cellStyle name="Rubrik 246" xfId="49802"/>
    <cellStyle name="Rubrik 247" xfId="49741"/>
    <cellStyle name="Rubrik 248" xfId="49684"/>
    <cellStyle name="Rubrik 249" xfId="49749"/>
    <cellStyle name="Rubrik 25" xfId="19972"/>
    <cellStyle name="Rubrik 250" xfId="49832"/>
    <cellStyle name="Rubrik 251" xfId="49794"/>
    <cellStyle name="Rubrik 252" xfId="49876"/>
    <cellStyle name="Rubrik 253" xfId="49942"/>
    <cellStyle name="Rubrik 254" xfId="50009"/>
    <cellStyle name="Rubrik 255" xfId="49094"/>
    <cellStyle name="Rubrik 256" xfId="50142"/>
    <cellStyle name="Rubrik 257" xfId="49952"/>
    <cellStyle name="Rubrik 258" xfId="49445"/>
    <cellStyle name="Rubrik 259" xfId="49962"/>
    <cellStyle name="Rubrik 26" xfId="15989"/>
    <cellStyle name="Rubrik 260" xfId="50178"/>
    <cellStyle name="Rubrik 261" xfId="50021"/>
    <cellStyle name="Rubrik 262" xfId="50334"/>
    <cellStyle name="Rubrik 263" xfId="50370"/>
    <cellStyle name="Rubrik 264" xfId="50424"/>
    <cellStyle name="Rubrik 265" xfId="50321"/>
    <cellStyle name="Rubrik 266" xfId="50443"/>
    <cellStyle name="Rubrik 267" xfId="50378"/>
    <cellStyle name="Rubrik 268" xfId="50323"/>
    <cellStyle name="Rubrik 269" xfId="50386"/>
    <cellStyle name="Rubrik 27" xfId="16102"/>
    <cellStyle name="Rubrik 270" xfId="50473"/>
    <cellStyle name="Rubrik 271" xfId="50431"/>
    <cellStyle name="Rubrik 272" xfId="49195"/>
    <cellStyle name="Rubrik 273" xfId="49073"/>
    <cellStyle name="Rubrik 274" xfId="48971"/>
    <cellStyle name="Rubrik 275" xfId="49143"/>
    <cellStyle name="Rubrik 276" xfId="50531"/>
    <cellStyle name="Rubrik 277" xfId="49057"/>
    <cellStyle name="Rubrik 278" xfId="49090"/>
    <cellStyle name="Rubrik 279" xfId="48978"/>
    <cellStyle name="Rubrik 28" xfId="16039"/>
    <cellStyle name="Rubrik 280" xfId="50566"/>
    <cellStyle name="Rubrik 281" xfId="49466"/>
    <cellStyle name="Rubrik 282" xfId="50721"/>
    <cellStyle name="Rubrik 283" xfId="50758"/>
    <cellStyle name="Rubrik 284" xfId="50813"/>
    <cellStyle name="Rubrik 285" xfId="50707"/>
    <cellStyle name="Rubrik 286" xfId="50832"/>
    <cellStyle name="Rubrik 287" xfId="50767"/>
    <cellStyle name="Rubrik 288" xfId="50709"/>
    <cellStyle name="Rubrik 289" xfId="50775"/>
    <cellStyle name="Rubrik 29" xfId="20672"/>
    <cellStyle name="Rubrik 290" xfId="50862"/>
    <cellStyle name="Rubrik 291" xfId="50820"/>
    <cellStyle name="Rubrik 292" xfId="49181"/>
    <cellStyle name="Rubrik 293" xfId="49920"/>
    <cellStyle name="Rubrik 294" xfId="49168"/>
    <cellStyle name="Rubrik 295" xfId="49164"/>
    <cellStyle name="Rubrik 296" xfId="50914"/>
    <cellStyle name="Rubrik 297" xfId="48972"/>
    <cellStyle name="Rubrik 298" xfId="50119"/>
    <cellStyle name="Rubrik 299" xfId="48926"/>
    <cellStyle name="Rubrik 3" xfId="44272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8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50"/>
    <cellStyle name="Rubrik 301" xfId="50076"/>
    <cellStyle name="Rubrik 302" xfId="51101"/>
    <cellStyle name="Rubrik 303" xfId="51137"/>
    <cellStyle name="Rubrik 304" xfId="51191"/>
    <cellStyle name="Rubrik 305" xfId="51088"/>
    <cellStyle name="Rubrik 306" xfId="51212"/>
    <cellStyle name="Rubrik 307" xfId="51145"/>
    <cellStyle name="Rubrik 308" xfId="51090"/>
    <cellStyle name="Rubrik 309" xfId="51153"/>
    <cellStyle name="Rubrik 31" xfId="20666"/>
    <cellStyle name="Rubrik 310" xfId="51242"/>
    <cellStyle name="Rubrik 311" xfId="51198"/>
    <cellStyle name="Rubrik 312" xfId="49177"/>
    <cellStyle name="Rubrik 313" xfId="50140"/>
    <cellStyle name="Rubrik 314" xfId="49233"/>
    <cellStyle name="Rubrik 315" xfId="49085"/>
    <cellStyle name="Rubrik 316" xfId="51288"/>
    <cellStyle name="Rubrik 317" xfId="49242"/>
    <cellStyle name="Rubrik 318" xfId="50093"/>
    <cellStyle name="Rubrik 319" xfId="49218"/>
    <cellStyle name="Rubrik 32" xfId="15858"/>
    <cellStyle name="Rubrik 320" xfId="51325"/>
    <cellStyle name="Rubrik 321" xfId="50197"/>
    <cellStyle name="Rubrik 322" xfId="51472"/>
    <cellStyle name="Rubrik 323" xfId="51508"/>
    <cellStyle name="Rubrik 324" xfId="51562"/>
    <cellStyle name="Rubrik 325" xfId="51459"/>
    <cellStyle name="Rubrik 326" xfId="51578"/>
    <cellStyle name="Rubrik 327" xfId="51516"/>
    <cellStyle name="Rubrik 328" xfId="51461"/>
    <cellStyle name="Rubrik 329" xfId="51524"/>
    <cellStyle name="Rubrik 33" xfId="20487"/>
    <cellStyle name="Rubrik 330" xfId="51608"/>
    <cellStyle name="Rubrik 331" xfId="51569"/>
    <cellStyle name="Rubrik 332" xfId="48953"/>
    <cellStyle name="Rubrik 333" xfId="49257"/>
    <cellStyle name="Rubrik 334" xfId="48983"/>
    <cellStyle name="Rubrik 335" xfId="50510"/>
    <cellStyle name="Rubrik 336" xfId="51649"/>
    <cellStyle name="Rubrik 337" xfId="49190"/>
    <cellStyle name="Rubrik 338" xfId="50900"/>
    <cellStyle name="Rubrik 339" xfId="48991"/>
    <cellStyle name="Rubrik 34" xfId="20665"/>
    <cellStyle name="Rubrik 340" xfId="51684"/>
    <cellStyle name="Rubrik 341" xfId="49468"/>
    <cellStyle name="Rubrik 342" xfId="51829"/>
    <cellStyle name="Rubrik 343" xfId="51865"/>
    <cellStyle name="Rubrik 344" xfId="51919"/>
    <cellStyle name="Rubrik 345" xfId="51816"/>
    <cellStyle name="Rubrik 346" xfId="51935"/>
    <cellStyle name="Rubrik 347" xfId="51873"/>
    <cellStyle name="Rubrik 348" xfId="51818"/>
    <cellStyle name="Rubrik 349" xfId="51881"/>
    <cellStyle name="Rubrik 35" xfId="20652"/>
    <cellStyle name="Rubrik 350" xfId="51965"/>
    <cellStyle name="Rubrik 351" xfId="51926"/>
    <cellStyle name="Rubrik 352" xfId="49140"/>
    <cellStyle name="Rubrik 353" xfId="51286"/>
    <cellStyle name="Rubrik 354" xfId="50111"/>
    <cellStyle name="Rubrik 355" xfId="49183"/>
    <cellStyle name="Rubrik 356" xfId="52004"/>
    <cellStyle name="Rubrik 357" xfId="49241"/>
    <cellStyle name="Rubrik 358" xfId="51279"/>
    <cellStyle name="Rubrik 359" xfId="49165"/>
    <cellStyle name="Rubrik 36" xfId="20674"/>
    <cellStyle name="Rubrik 360" xfId="52039"/>
    <cellStyle name="Rubrik 361" xfId="48931"/>
    <cellStyle name="Rubrik 362" xfId="52184"/>
    <cellStyle name="Rubrik 363" xfId="52220"/>
    <cellStyle name="Rubrik 364" xfId="52274"/>
    <cellStyle name="Rubrik 365" xfId="52171"/>
    <cellStyle name="Rubrik 366" xfId="52288"/>
    <cellStyle name="Rubrik 367" xfId="52228"/>
    <cellStyle name="Rubrik 368" xfId="52173"/>
    <cellStyle name="Rubrik 369" xfId="52236"/>
    <cellStyle name="Rubrik 37" xfId="19587"/>
    <cellStyle name="Rubrik 370" xfId="52318"/>
    <cellStyle name="Rubrik 371" xfId="52281"/>
    <cellStyle name="Rubrik 372" xfId="48756"/>
    <cellStyle name="Rubrik 373" xfId="48461"/>
    <cellStyle name="Rubrik 374" xfId="48422"/>
    <cellStyle name="Rubrik 375" xfId="48503"/>
    <cellStyle name="Rubrik 376" xfId="52376"/>
    <cellStyle name="Rubrik 377" xfId="48401"/>
    <cellStyle name="Rubrik 378" xfId="48498"/>
    <cellStyle name="Rubrik 379" xfId="48445"/>
    <cellStyle name="Rubrik 38" xfId="20671"/>
    <cellStyle name="Rubrik 380" xfId="52413"/>
    <cellStyle name="Rubrik 381" xfId="48416"/>
    <cellStyle name="Rubrik 382" xfId="52890"/>
    <cellStyle name="Rubrik 383" xfId="52936"/>
    <cellStyle name="Rubrik 384" xfId="52996"/>
    <cellStyle name="Rubrik 385" xfId="52873"/>
    <cellStyle name="Rubrik 386" xfId="53077"/>
    <cellStyle name="Rubrik 387" xfId="52945"/>
    <cellStyle name="Rubrik 388" xfId="52876"/>
    <cellStyle name="Rubrik 389" xfId="52953"/>
    <cellStyle name="Rubrik 39" xfId="20120"/>
    <cellStyle name="Rubrik 390" xfId="53113"/>
    <cellStyle name="Rubrik 391" xfId="53005"/>
    <cellStyle name="Rubrik 392" xfId="53258"/>
    <cellStyle name="Rubrik 393" xfId="53296"/>
    <cellStyle name="Rubrik 394" xfId="53350"/>
    <cellStyle name="Rubrik 395" xfId="53245"/>
    <cellStyle name="Rubrik 396" xfId="53364"/>
    <cellStyle name="Rubrik 397" xfId="53304"/>
    <cellStyle name="Rubrik 398" xfId="53247"/>
    <cellStyle name="Rubrik 399" xfId="53312"/>
    <cellStyle name="Rubrik 4" xfId="44273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9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4"/>
    <cellStyle name="Rubrik 401" xfId="53357"/>
    <cellStyle name="Rubrik 402" xfId="53438"/>
    <cellStyle name="Rubrik 403" xfId="53504"/>
    <cellStyle name="Rubrik 404" xfId="53571"/>
    <cellStyle name="Rubrik 405" xfId="52678"/>
    <cellStyle name="Rubrik 406" xfId="53704"/>
    <cellStyle name="Rubrik 407" xfId="53514"/>
    <cellStyle name="Rubrik 408" xfId="53018"/>
    <cellStyle name="Rubrik 409" xfId="53524"/>
    <cellStyle name="Rubrik 41" xfId="20658"/>
    <cellStyle name="Rubrik 410" xfId="53740"/>
    <cellStyle name="Rubrik 411" xfId="53583"/>
    <cellStyle name="Rubrik 412" xfId="53896"/>
    <cellStyle name="Rubrik 413" xfId="53932"/>
    <cellStyle name="Rubrik 414" xfId="53986"/>
    <cellStyle name="Rubrik 415" xfId="53883"/>
    <cellStyle name="Rubrik 416" xfId="54005"/>
    <cellStyle name="Rubrik 417" xfId="53940"/>
    <cellStyle name="Rubrik 418" xfId="53885"/>
    <cellStyle name="Rubrik 419" xfId="53948"/>
    <cellStyle name="Rubrik 42" xfId="20655"/>
    <cellStyle name="Rubrik 420" xfId="54035"/>
    <cellStyle name="Rubrik 421" xfId="53993"/>
    <cellStyle name="Rubrik 422" xfId="52780"/>
    <cellStyle name="Rubrik 423" xfId="52657"/>
    <cellStyle name="Rubrik 424" xfId="52555"/>
    <cellStyle name="Rubrik 425" xfId="52728"/>
    <cellStyle name="Rubrik 426" xfId="54093"/>
    <cellStyle name="Rubrik 427" xfId="52641"/>
    <cellStyle name="Rubrik 428" xfId="52674"/>
    <cellStyle name="Rubrik 429" xfId="52562"/>
    <cellStyle name="Rubrik 43" xfId="29695"/>
    <cellStyle name="Rubrik 430" xfId="54128"/>
    <cellStyle name="Rubrik 431" xfId="53039"/>
    <cellStyle name="Rubrik 432" xfId="54283"/>
    <cellStyle name="Rubrik 433" xfId="54320"/>
    <cellStyle name="Rubrik 434" xfId="54375"/>
    <cellStyle name="Rubrik 435" xfId="54269"/>
    <cellStyle name="Rubrik 436" xfId="54394"/>
    <cellStyle name="Rubrik 437" xfId="54329"/>
    <cellStyle name="Rubrik 438" xfId="54271"/>
    <cellStyle name="Rubrik 439" xfId="54337"/>
    <cellStyle name="Rubrik 44" xfId="38008"/>
    <cellStyle name="Rubrik 440" xfId="54424"/>
    <cellStyle name="Rubrik 441" xfId="54382"/>
    <cellStyle name="Rubrik 442" xfId="52766"/>
    <cellStyle name="Rubrik 443" xfId="53482"/>
    <cellStyle name="Rubrik 444" xfId="52753"/>
    <cellStyle name="Rubrik 445" xfId="52749"/>
    <cellStyle name="Rubrik 446" xfId="54476"/>
    <cellStyle name="Rubrik 447" xfId="52556"/>
    <cellStyle name="Rubrik 448" xfId="53681"/>
    <cellStyle name="Rubrik 449" xfId="52510"/>
    <cellStyle name="Rubrik 45" xfId="38166"/>
    <cellStyle name="Rubrik 450" xfId="54512"/>
    <cellStyle name="Rubrik 451" xfId="53638"/>
    <cellStyle name="Rubrik 452" xfId="54663"/>
    <cellStyle name="Rubrik 453" xfId="54699"/>
    <cellStyle name="Rubrik 454" xfId="54753"/>
    <cellStyle name="Rubrik 455" xfId="54650"/>
    <cellStyle name="Rubrik 456" xfId="54774"/>
    <cellStyle name="Rubrik 457" xfId="54707"/>
    <cellStyle name="Rubrik 458" xfId="54652"/>
    <cellStyle name="Rubrik 459" xfId="54715"/>
    <cellStyle name="Rubrik 46" xfId="38140"/>
    <cellStyle name="Rubrik 460" xfId="54804"/>
    <cellStyle name="Rubrik 461" xfId="54760"/>
    <cellStyle name="Rubrik 462" xfId="52762"/>
    <cellStyle name="Rubrik 463" xfId="53702"/>
    <cellStyle name="Rubrik 464" xfId="52818"/>
    <cellStyle name="Rubrik 465" xfId="52669"/>
    <cellStyle name="Rubrik 466" xfId="54850"/>
    <cellStyle name="Rubrik 467" xfId="52827"/>
    <cellStyle name="Rubrik 468" xfId="53655"/>
    <cellStyle name="Rubrik 469" xfId="52803"/>
    <cellStyle name="Rubrik 47" xfId="38143"/>
    <cellStyle name="Rubrik 470" xfId="54887"/>
    <cellStyle name="Rubrik 471" xfId="53759"/>
    <cellStyle name="Rubrik 472" xfId="55034"/>
    <cellStyle name="Rubrik 473" xfId="55070"/>
    <cellStyle name="Rubrik 474" xfId="55124"/>
    <cellStyle name="Rubrik 475" xfId="55021"/>
    <cellStyle name="Rubrik 476" xfId="55140"/>
    <cellStyle name="Rubrik 477" xfId="55078"/>
    <cellStyle name="Rubrik 478" xfId="55023"/>
    <cellStyle name="Rubrik 479" xfId="55086"/>
    <cellStyle name="Rubrik 48" xfId="38171"/>
    <cellStyle name="Rubrik 480" xfId="55170"/>
    <cellStyle name="Rubrik 481" xfId="55131"/>
    <cellStyle name="Rubrik 482" xfId="52537"/>
    <cellStyle name="Rubrik 483" xfId="52842"/>
    <cellStyle name="Rubrik 484" xfId="52567"/>
    <cellStyle name="Rubrik 485" xfId="54072"/>
    <cellStyle name="Rubrik 486" xfId="55211"/>
    <cellStyle name="Rubrik 487" xfId="52775"/>
    <cellStyle name="Rubrik 488" xfId="54462"/>
    <cellStyle name="Rubrik 489" xfId="52575"/>
    <cellStyle name="Rubrik 49" xfId="38149"/>
    <cellStyle name="Rubrik 490" xfId="55246"/>
    <cellStyle name="Rubrik 491" xfId="53041"/>
    <cellStyle name="Rubrik 492" xfId="55391"/>
    <cellStyle name="Rubrik 493" xfId="55427"/>
    <cellStyle name="Rubrik 494" xfId="55481"/>
    <cellStyle name="Rubrik 495" xfId="55378"/>
    <cellStyle name="Rubrik 496" xfId="55497"/>
    <cellStyle name="Rubrik 497" xfId="55435"/>
    <cellStyle name="Rubrik 498" xfId="55380"/>
    <cellStyle name="Rubrik 499" xfId="55443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7"/>
    <cellStyle name="Rubrik 501" xfId="55488"/>
    <cellStyle name="Rubrik 502" xfId="52725"/>
    <cellStyle name="Rubrik 503" xfId="54848"/>
    <cellStyle name="Rubrik 504" xfId="53673"/>
    <cellStyle name="Rubrik 505" xfId="52768"/>
    <cellStyle name="Rubrik 506" xfId="55566"/>
    <cellStyle name="Rubrik 507" xfId="52826"/>
    <cellStyle name="Rubrik 508" xfId="54841"/>
    <cellStyle name="Rubrik 509" xfId="52750"/>
    <cellStyle name="Rubrik 51" xfId="38145"/>
    <cellStyle name="Rubrik 510" xfId="55601"/>
    <cellStyle name="Rubrik 511" xfId="52515"/>
    <cellStyle name="Rubrik 512" xfId="55746"/>
    <cellStyle name="Rubrik 513" xfId="55782"/>
    <cellStyle name="Rubrik 514" xfId="55836"/>
    <cellStyle name="Rubrik 515" xfId="55733"/>
    <cellStyle name="Rubrik 516" xfId="55850"/>
    <cellStyle name="Rubrik 517" xfId="55790"/>
    <cellStyle name="Rubrik 518" xfId="55735"/>
    <cellStyle name="Rubrik 519" xfId="55798"/>
    <cellStyle name="Rubrik 52" xfId="38155"/>
    <cellStyle name="Rubrik 520" xfId="55880"/>
    <cellStyle name="Rubrik 521" xfId="55843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5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7"/>
    <cellStyle name="Rubrik 67" xfId="43486"/>
    <cellStyle name="Rubrik 68" xfId="43501"/>
    <cellStyle name="Rubrik 69" xfId="43824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9"/>
    <cellStyle name="Rubrik 71" xfId="44269"/>
    <cellStyle name="Rubrik 72" xfId="44344"/>
    <cellStyle name="Rubrik 73" xfId="44419"/>
    <cellStyle name="Rubrik 74" xfId="44507"/>
    <cellStyle name="Rubrik 75" xfId="44311"/>
    <cellStyle name="Rubrik 76" xfId="44618"/>
    <cellStyle name="Rubrik 77" xfId="44435"/>
    <cellStyle name="Rubrik 78" xfId="44328"/>
    <cellStyle name="Rubrik 79" xfId="44448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9"/>
    <cellStyle name="Rubrik 81" xfId="44517"/>
    <cellStyle name="Rubrik 82" xfId="45168"/>
    <cellStyle name="Rubrik 83" xfId="45264"/>
    <cellStyle name="Rubrik 84" xfId="45344"/>
    <cellStyle name="Rubrik 85" xfId="45125"/>
    <cellStyle name="Rubrik 86" xfId="45459"/>
    <cellStyle name="Rubrik 87" xfId="45281"/>
    <cellStyle name="Rubrik 88" xfId="45152"/>
    <cellStyle name="Rubrik 89" xfId="45289"/>
    <cellStyle name="Rubrik 9" xfId="8953"/>
    <cellStyle name="Rubrik 9 2" xfId="13937"/>
    <cellStyle name="Rubrik 9 3" xfId="29775"/>
    <cellStyle name="Rubrik 90" xfId="45497"/>
    <cellStyle name="Rubrik 91" xfId="45355"/>
    <cellStyle name="Rubrik 92" xfId="45673"/>
    <cellStyle name="Rubrik 93" xfId="45711"/>
    <cellStyle name="Rubrik 94" xfId="45766"/>
    <cellStyle name="Rubrik 95" xfId="45660"/>
    <cellStyle name="Rubrik 96" xfId="45792"/>
    <cellStyle name="Rubrik 97" xfId="45720"/>
    <cellStyle name="Rubrik 98" xfId="45662"/>
    <cellStyle name="Rubrik 99" xfId="45728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3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3"/>
    <cellStyle name="Standaard 2 5" xfId="43477"/>
    <cellStyle name="Standaard 2 6" xfId="43481"/>
    <cellStyle name="Standaard 2 7" xfId="43818"/>
    <cellStyle name="Standaard 2 8" xfId="43482"/>
    <cellStyle name="Standaard 2 9" xfId="43923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4"/>
    <cellStyle name="Standard 10 15" xfId="43924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4"/>
    <cellStyle name="Standard 10 2 9" xfId="44221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5"/>
    <cellStyle name="Standard 2 2 18" xfId="43925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7"/>
    <cellStyle name="Standard 2 2 2 16" xfId="44222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6"/>
    <cellStyle name="Standard 2 3 18" xfId="43926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8"/>
    <cellStyle name="Standard 2 3 2 16" xfId="44223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7"/>
    <cellStyle name="Standard 2 4 18" xfId="43927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9"/>
    <cellStyle name="Standard 2 4 2 16" xfId="44224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8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8"/>
    <cellStyle name="Standard 3 18" xfId="43928"/>
    <cellStyle name="Standard 3 2" xfId="9504"/>
    <cellStyle name="Standard 3 2 10" xfId="16485"/>
    <cellStyle name="Standard 3 2 11" xfId="30302"/>
    <cellStyle name="Standard 3 2 12" xfId="43954"/>
    <cellStyle name="Standard 3 2 2" xfId="9505"/>
    <cellStyle name="Standard 3 2 2 10" xfId="43745"/>
    <cellStyle name="Standard 3 2 2 11" xfId="44225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6"/>
    <cellStyle name="Standard 3 2 2 2 9" xfId="44226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7"/>
    <cellStyle name="Standard 3 2 3 9" xfId="44227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8"/>
    <cellStyle name="Standard 3 2 4 9" xfId="44228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7"/>
    <cellStyle name="Standard 3 3 15" xfId="43970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9"/>
    <cellStyle name="Standard 3 3 2 9" xfId="44229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50"/>
    <cellStyle name="Standard 3 4 11" xfId="44230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1"/>
    <cellStyle name="Standard 3 5 9" xfId="44231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8"/>
    <cellStyle name="Standard 4 2 14" xfId="44232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9"/>
    <cellStyle name="Standard 5 18" xfId="43929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30"/>
    <cellStyle name="Standard 5 2 2" xfId="9545"/>
    <cellStyle name="Standard 5 2 2 10" xfId="43752"/>
    <cellStyle name="Standard 5 2 2 11" xfId="55987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90"/>
    <cellStyle name="Standard 6 18" xfId="43930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1"/>
    <cellStyle name="Standard 6 2 16" xfId="44233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1"/>
    <cellStyle name="Standard 8 15" xfId="43931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3"/>
    <cellStyle name="Standard 8 2 9" xfId="44234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2"/>
    <cellStyle name="Standard 9 15" xfId="43932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4"/>
    <cellStyle name="Standard 9 2 9" xfId="44235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4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6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5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1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4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3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7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2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4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3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10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1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8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800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7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9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5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9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70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9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3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5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8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4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6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5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2"/>
    <cellStyle name="Tusental [0] 2 15" xfId="44613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3"/>
    <cellStyle name="Tusental 10 11" xfId="55988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9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4"/>
    <cellStyle name="Tusental 12" xfId="10556"/>
    <cellStyle name="Tusental 12 10" xfId="55990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5"/>
    <cellStyle name="Tusental 13" xfId="10560"/>
    <cellStyle name="Tusental 13 10" xfId="55991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6"/>
    <cellStyle name="Tusental 14" xfId="10564"/>
    <cellStyle name="Tusental 14 10" xfId="55992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7"/>
    <cellStyle name="Tusental 15" xfId="10568"/>
    <cellStyle name="Tusental 15 10" xfId="55993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8"/>
    <cellStyle name="Tusental 16" xfId="10572"/>
    <cellStyle name="Tusental 16 10" xfId="55994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9"/>
    <cellStyle name="Tusental 17" xfId="10576"/>
    <cellStyle name="Tusental 17 10" xfId="55995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70"/>
    <cellStyle name="Tusental 18" xfId="10580"/>
    <cellStyle name="Tusental 18 10" xfId="55996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1"/>
    <cellStyle name="Tusental 19" xfId="10584"/>
    <cellStyle name="Tusental 19 10" xfId="55997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2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8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6"/>
    <cellStyle name="Tusental 21" xfId="10594"/>
    <cellStyle name="Tusental 21 10" xfId="55999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7"/>
    <cellStyle name="Tusental 22" xfId="10598"/>
    <cellStyle name="Tusental 22 10" xfId="56000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4"/>
    <cellStyle name="Tusental 23" xfId="10602"/>
    <cellStyle name="Tusental 23 10" xfId="56001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3"/>
    <cellStyle name="Tusental 24" xfId="10606"/>
    <cellStyle name="Tusental 24 10" xfId="56002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5"/>
    <cellStyle name="Tusental 25" xfId="10609"/>
    <cellStyle name="Tusental 25 10" xfId="56003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8"/>
    <cellStyle name="Tusental 26" xfId="10612"/>
    <cellStyle name="Tusental 26 10" xfId="56004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9"/>
    <cellStyle name="Tusental 27" xfId="10615"/>
    <cellStyle name="Tusental 27 10" xfId="56005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80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2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2"/>
    <cellStyle name="Tusental 6 9" xfId="43463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5"/>
    <cellStyle name="Tusental 8 13" xfId="44236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5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1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30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6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3"/>
    <cellStyle name="Valuta [0] 2 15" xfId="44614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4"/>
    <cellStyle name="Valuta 2 15" xfId="44615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7"/>
    <cellStyle name="Valuta 3 14" xfId="56007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6" builtinId="11" customBuiltin="1"/>
    <cellStyle name="Warning Text 10" xfId="45278" hidden="1"/>
    <cellStyle name="Warning Text 10" xfId="45752" hidden="1"/>
    <cellStyle name="Warning Text 10" xfId="46400" hidden="1"/>
    <cellStyle name="Warning Text 10" xfId="46789" hidden="1"/>
    <cellStyle name="Warning Text 10" xfId="47167" hidden="1"/>
    <cellStyle name="Warning Text 10" xfId="47538" hidden="1"/>
    <cellStyle name="Warning Text 10" xfId="47895" hidden="1"/>
    <cellStyle name="Warning Text 10" xfId="48250" hidden="1"/>
    <cellStyle name="Warning Text 10" xfId="49773" hidden="1"/>
    <cellStyle name="Warning Text 10" xfId="50410" hidden="1"/>
    <cellStyle name="Warning Text 10" xfId="50799" hidden="1"/>
    <cellStyle name="Warning Text 10" xfId="51177" hidden="1"/>
    <cellStyle name="Warning Text 10" xfId="51548" hidden="1"/>
    <cellStyle name="Warning Text 10" xfId="51905" hidden="1"/>
    <cellStyle name="Warning Text 10" xfId="52260" hidden="1"/>
    <cellStyle name="Warning Text 10" xfId="53336" hidden="1"/>
    <cellStyle name="Warning Text 10" xfId="53972" hidden="1"/>
    <cellStyle name="Warning Text 10" xfId="54361" hidden="1"/>
    <cellStyle name="Warning Text 10" xfId="54739" hidden="1"/>
    <cellStyle name="Warning Text 10" xfId="55110" hidden="1"/>
    <cellStyle name="Warning Text 10" xfId="55467" hidden="1"/>
    <cellStyle name="Warning Text 10" xfId="55822"/>
    <cellStyle name="Warning Text 11" xfId="45570" hidden="1"/>
    <cellStyle name="Warning Text 11" xfId="45836" hidden="1"/>
    <cellStyle name="Warning Text 11" xfId="46477" hidden="1"/>
    <cellStyle name="Warning Text 11" xfId="46866" hidden="1"/>
    <cellStyle name="Warning Text 11" xfId="47246" hidden="1"/>
    <cellStyle name="Warning Text 11" xfId="47612" hidden="1"/>
    <cellStyle name="Warning Text 11" xfId="47969" hidden="1"/>
    <cellStyle name="Warning Text 11" xfId="48322" hidden="1"/>
    <cellStyle name="Warning Text 11" xfId="49846" hidden="1"/>
    <cellStyle name="Warning Text 11" xfId="50487" hidden="1"/>
    <cellStyle name="Warning Text 11" xfId="50876" hidden="1"/>
    <cellStyle name="Warning Text 11" xfId="51256" hidden="1"/>
    <cellStyle name="Warning Text 11" xfId="51622" hidden="1"/>
    <cellStyle name="Warning Text 11" xfId="51979" hidden="1"/>
    <cellStyle name="Warning Text 11" xfId="52332" hidden="1"/>
    <cellStyle name="Warning Text 11" xfId="53408" hidden="1"/>
    <cellStyle name="Warning Text 11" xfId="54049" hidden="1"/>
    <cellStyle name="Warning Text 11" xfId="54438" hidden="1"/>
    <cellStyle name="Warning Text 11" xfId="54818" hidden="1"/>
    <cellStyle name="Warning Text 11" xfId="55184" hidden="1"/>
    <cellStyle name="Warning Text 11" xfId="55541" hidden="1"/>
    <cellStyle name="Warning Text 11" xfId="55894"/>
    <cellStyle name="Warning Text 12" xfId="45265" hidden="1"/>
    <cellStyle name="Warning Text 12" xfId="45717" hidden="1"/>
    <cellStyle name="Warning Text 12" xfId="46365" hidden="1"/>
    <cellStyle name="Warning Text 12" xfId="46754" hidden="1"/>
    <cellStyle name="Warning Text 12" xfId="47132" hidden="1"/>
    <cellStyle name="Warning Text 12" xfId="47503" hidden="1"/>
    <cellStyle name="Warning Text 12" xfId="47860" hidden="1"/>
    <cellStyle name="Warning Text 12" xfId="48215" hidden="1"/>
    <cellStyle name="Warning Text 12" xfId="49738" hidden="1"/>
    <cellStyle name="Warning Text 12" xfId="50375" hidden="1"/>
    <cellStyle name="Warning Text 12" xfId="50764" hidden="1"/>
    <cellStyle name="Warning Text 12" xfId="51142" hidden="1"/>
    <cellStyle name="Warning Text 12" xfId="51513" hidden="1"/>
    <cellStyle name="Warning Text 12" xfId="51870" hidden="1"/>
    <cellStyle name="Warning Text 12" xfId="52225" hidden="1"/>
    <cellStyle name="Warning Text 12" xfId="53301" hidden="1"/>
    <cellStyle name="Warning Text 12" xfId="53937" hidden="1"/>
    <cellStyle name="Warning Text 12" xfId="54326" hidden="1"/>
    <cellStyle name="Warning Text 12" xfId="54704" hidden="1"/>
    <cellStyle name="Warning Text 12" xfId="55075" hidden="1"/>
    <cellStyle name="Warning Text 12" xfId="55432" hidden="1"/>
    <cellStyle name="Warning Text 12" xfId="55787"/>
    <cellStyle name="Warning Text 13" xfId="45114" hidden="1"/>
    <cellStyle name="Warning Text 13" xfId="45844" hidden="1"/>
    <cellStyle name="Warning Text 13" xfId="46485" hidden="1"/>
    <cellStyle name="Warning Text 13" xfId="46874" hidden="1"/>
    <cellStyle name="Warning Text 13" xfId="47254" hidden="1"/>
    <cellStyle name="Warning Text 13" xfId="47620" hidden="1"/>
    <cellStyle name="Warning Text 13" xfId="47977" hidden="1"/>
    <cellStyle name="Warning Text 13" xfId="48330" hidden="1"/>
    <cellStyle name="Warning Text 13" xfId="49854" hidden="1"/>
    <cellStyle name="Warning Text 13" xfId="50495" hidden="1"/>
    <cellStyle name="Warning Text 13" xfId="50884" hidden="1"/>
    <cellStyle name="Warning Text 13" xfId="51264" hidden="1"/>
    <cellStyle name="Warning Text 13" xfId="51630" hidden="1"/>
    <cellStyle name="Warning Text 13" xfId="51987" hidden="1"/>
    <cellStyle name="Warning Text 13" xfId="52340" hidden="1"/>
    <cellStyle name="Warning Text 13" xfId="53416" hidden="1"/>
    <cellStyle name="Warning Text 13" xfId="54057" hidden="1"/>
    <cellStyle name="Warning Text 13" xfId="54446" hidden="1"/>
    <cellStyle name="Warning Text 13" xfId="54826" hidden="1"/>
    <cellStyle name="Warning Text 13" xfId="55192" hidden="1"/>
    <cellStyle name="Warning Text 13" xfId="55549" hidden="1"/>
    <cellStyle name="Warning Text 13" xfId="55902"/>
    <cellStyle name="Warning Text 14" xfId="45712"/>
    <cellStyle name="Warning Text 15" xfId="45659"/>
    <cellStyle name="Warning Text 16" xfId="44616"/>
    <cellStyle name="Warning Text 17" xfId="44477"/>
    <cellStyle name="Warning Text 18" xfId="44689"/>
    <cellStyle name="Warning Text 19" xfId="44491"/>
    <cellStyle name="Warning Text 2" xfId="11283"/>
    <cellStyle name="Warning Text 2 2" xfId="11284"/>
    <cellStyle name="Warning Text 2 2 10" xfId="47447"/>
    <cellStyle name="Warning Text 2 2 11" xfId="47804"/>
    <cellStyle name="Warning Text 2 2 12" xfId="48159"/>
    <cellStyle name="Warning Text 2 2 13" xfId="49680"/>
    <cellStyle name="Warning Text 2 2 14" xfId="50319"/>
    <cellStyle name="Warning Text 2 2 15" xfId="50705"/>
    <cellStyle name="Warning Text 2 2 16" xfId="51085"/>
    <cellStyle name="Warning Text 2 2 17" xfId="51457"/>
    <cellStyle name="Warning Text 2 2 18" xfId="51814"/>
    <cellStyle name="Warning Text 2 2 19" xfId="52169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3"/>
    <cellStyle name="Warning Text 2 2 21" xfId="53881"/>
    <cellStyle name="Warning Text 2 2 22" xfId="54267"/>
    <cellStyle name="Warning Text 2 2 23" xfId="54647"/>
    <cellStyle name="Warning Text 2 2 24" xfId="55019"/>
    <cellStyle name="Warning Text 2 2 25" xfId="55376"/>
    <cellStyle name="Warning Text 2 2 26" xfId="55731"/>
    <cellStyle name="Warning Text 2 2 3" xfId="13087" hidden="1"/>
    <cellStyle name="Warning Text 2 2 3" xfId="44237"/>
    <cellStyle name="Warning Text 2 2 4" xfId="4325"/>
    <cellStyle name="Warning Text 2 2 5" xfId="32075"/>
    <cellStyle name="Warning Text 2 2 6" xfId="45657"/>
    <cellStyle name="Warning Text 2 2 7" xfId="46309"/>
    <cellStyle name="Warning Text 2 2 8" xfId="46695"/>
    <cellStyle name="Warning Text 2 2 9" xfId="47075"/>
    <cellStyle name="Warning Text 2 3" xfId="13086"/>
    <cellStyle name="Warning Text 2 3 2" xfId="4327"/>
    <cellStyle name="Warning Text 2 4" xfId="32074"/>
    <cellStyle name="Warning Text 2_Accounts" xfId="11287"/>
    <cellStyle name="Warning Text 20" xfId="44711"/>
    <cellStyle name="Warning Text 21" xfId="44432"/>
    <cellStyle name="Warning Text 22" xfId="44732"/>
    <cellStyle name="Warning Text 23" xfId="44420"/>
    <cellStyle name="Warning Text 24" xfId="44305"/>
    <cellStyle name="Warning Text 25" xfId="48634"/>
    <cellStyle name="Warning Text 26" xfId="48788"/>
    <cellStyle name="Warning Text 27" xfId="48706"/>
    <cellStyle name="Warning Text 28" xfId="48859"/>
    <cellStyle name="Warning Text 29" xfId="48718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1"/>
    <cellStyle name="Warning Text 31" xfId="48667"/>
    <cellStyle name="Warning Text 32" xfId="48902"/>
    <cellStyle name="Warning Text 33" xfId="48654"/>
    <cellStyle name="Warning Text 34" xfId="48544"/>
    <cellStyle name="Warning Text 35" xfId="48470"/>
    <cellStyle name="Warning Text 36" xfId="52374"/>
    <cellStyle name="Warning Text 37" xfId="48434"/>
    <cellStyle name="Warning Text 38" xfId="52443"/>
    <cellStyle name="Warning Text 39" xfId="48429"/>
    <cellStyle name="Warning Text 4" xfId="11291"/>
    <cellStyle name="Warning Text 4 2" xfId="5136"/>
    <cellStyle name="Warning Text 4 3" xfId="32081"/>
    <cellStyle name="Warning Text 40" xfId="52465"/>
    <cellStyle name="Warning Text 41" xfId="48407"/>
    <cellStyle name="Warning Text 42" xfId="52486"/>
    <cellStyle name="Warning Text 43" xfId="48460"/>
    <cellStyle name="Warning Text 44" xfId="48505"/>
    <cellStyle name="Warning Text 5" xfId="13922"/>
    <cellStyle name="Warning Text 6" xfId="32073"/>
    <cellStyle name="Warning Text 6 2" xfId="45315"/>
    <cellStyle name="Warning Text 7" xfId="45527"/>
    <cellStyle name="Warning Text 8" xfId="45328"/>
    <cellStyle name="Warning Text 9" xfId="45549"/>
    <cellStyle name="Varningstext" xfId="55931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3"/>
    <cellStyle name="Währung 2 18" xfId="43933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4"/>
    <cellStyle name="Währung 2 2 17" xfId="43934"/>
    <cellStyle name="Währung 2 2 2" xfId="11304"/>
    <cellStyle name="Währung 2 2 2 10" xfId="38279"/>
    <cellStyle name="Währung 2 2 2 11" xfId="38416"/>
    <cellStyle name="Währung 2 2 2 12" xfId="38559"/>
    <cellStyle name="Währung 2 2 2 13" xfId="43435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4"/>
    <cellStyle name="Währung 2 2 2 2 15" xfId="44238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6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6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5"/>
    <cellStyle name="Währung 2 3 2 15" xfId="44239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7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5"/>
    <cellStyle name="Währung 4 13" xfId="43935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8"/>
    <cellStyle name="Währung 4 2 2 9" xfId="44240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9"/>
    <cellStyle name="Überschrift 11" xfId="43831"/>
    <cellStyle name="Überschrift 12" xfId="43872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4"/>
    <cellStyle name="Überschrift 8" xfId="43483"/>
    <cellStyle name="Überschrift 9" xfId="43473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B2017B"/>
      <color rgb="FFFFFF99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80" zoomScaleNormal="80" zoomScaleSheetLayoutView="100" workbookViewId="0">
      <selection activeCell="F27" sqref="F27"/>
    </sheetView>
  </sheetViews>
  <sheetFormatPr defaultColWidth="9.1328125" defaultRowHeight="13.15"/>
  <cols>
    <col min="1" max="1" width="4.265625" style="1" customWidth="1"/>
    <col min="2" max="2" width="9.1328125" style="1"/>
    <col min="3" max="3" width="23.3984375" style="1" bestFit="1" customWidth="1"/>
    <col min="4" max="4" width="12.86328125" style="1" customWidth="1"/>
    <col min="5" max="5" width="15.265625" style="1" customWidth="1"/>
    <col min="6" max="6" width="9.1328125" style="1"/>
    <col min="7" max="7" width="9.1328125" style="141"/>
    <col min="8" max="11" width="9.1328125" style="1"/>
    <col min="12" max="12" width="9.265625" style="1" customWidth="1"/>
    <col min="13" max="16384" width="9.1328125" style="1"/>
  </cols>
  <sheetData>
    <row r="1" spans="1:19" s="231" customFormat="1">
      <c r="A1" s="229"/>
      <c r="B1" s="229"/>
      <c r="C1" s="229"/>
      <c r="D1" s="229"/>
      <c r="E1" s="229"/>
      <c r="F1" s="229"/>
      <c r="G1" s="230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9" s="231" customFormat="1" ht="29.25" customHeight="1">
      <c r="A2" s="229"/>
      <c r="B2" s="229"/>
      <c r="C2" s="232" t="s">
        <v>85</v>
      </c>
      <c r="D2" s="229"/>
      <c r="E2" s="229"/>
      <c r="F2" s="229"/>
      <c r="G2" s="230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3"/>
    </row>
    <row r="3" spans="1:19" s="231" customFormat="1" ht="19.5" customHeight="1">
      <c r="A3" s="229"/>
      <c r="B3" s="229"/>
      <c r="C3" s="234"/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5"/>
    </row>
    <row r="4" spans="1:19" s="231" customFormat="1" ht="19.5" customHeight="1">
      <c r="A4" s="229"/>
      <c r="B4" s="229"/>
      <c r="C4" s="236" t="s">
        <v>441</v>
      </c>
      <c r="D4" s="229"/>
      <c r="E4" s="229"/>
      <c r="F4" s="229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9" s="231" customFormat="1" ht="19.5" customHeight="1">
      <c r="A5" s="229"/>
      <c r="B5" s="229"/>
      <c r="C5" s="237"/>
      <c r="D5" s="229"/>
      <c r="E5" s="229"/>
      <c r="F5" s="229"/>
      <c r="G5" s="230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9" s="231" customFormat="1" ht="21">
      <c r="A6" s="229"/>
      <c r="B6" s="229"/>
      <c r="C6" s="234" t="s">
        <v>58</v>
      </c>
      <c r="D6" s="229"/>
      <c r="E6" s="229"/>
      <c r="F6" s="229"/>
      <c r="G6" s="230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</row>
    <row r="7" spans="1:19" s="231" customFormat="1" ht="19.5" customHeight="1">
      <c r="A7" s="229"/>
      <c r="B7" s="229"/>
      <c r="C7" s="238" t="s">
        <v>442</v>
      </c>
      <c r="D7" s="229"/>
      <c r="E7" s="229"/>
      <c r="F7" s="229"/>
      <c r="G7" s="230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</row>
    <row r="8" spans="1:19" s="231" customFormat="1" ht="19.5" customHeight="1">
      <c r="A8" s="229"/>
      <c r="B8" s="229"/>
      <c r="C8" s="239"/>
      <c r="D8" s="229"/>
      <c r="E8" s="229"/>
      <c r="F8" s="229"/>
      <c r="G8" s="230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</row>
    <row r="9" spans="1:19" s="231" customFormat="1">
      <c r="A9" s="229"/>
      <c r="B9" s="229"/>
      <c r="C9" s="229"/>
      <c r="D9" s="229"/>
      <c r="E9" s="229"/>
      <c r="F9" s="229"/>
      <c r="G9" s="230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</row>
    <row r="10" spans="1:19" s="231" customFormat="1">
      <c r="A10" s="229"/>
      <c r="B10" s="229"/>
      <c r="C10" s="229"/>
      <c r="D10" s="229"/>
      <c r="E10" s="229"/>
      <c r="F10" s="229"/>
      <c r="G10" s="230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</row>
    <row r="11" spans="1:19" s="231" customFormat="1">
      <c r="A11" s="229"/>
      <c r="B11" s="229"/>
      <c r="C11" s="229"/>
      <c r="D11" s="229"/>
      <c r="E11" s="229"/>
      <c r="F11" s="229"/>
      <c r="G11" s="230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</row>
    <row r="12" spans="1:19">
      <c r="A12" s="2"/>
      <c r="B12" s="2"/>
      <c r="C12" s="2"/>
      <c r="D12" s="2"/>
      <c r="E12" s="2"/>
      <c r="F12" s="2"/>
      <c r="G12" s="1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4" t="s">
        <v>41</v>
      </c>
      <c r="D15" s="2"/>
      <c r="E15" s="2"/>
      <c r="F15" s="2"/>
      <c r="G15" s="1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325" t="s">
        <v>447</v>
      </c>
      <c r="D17" s="12"/>
      <c r="E17" s="12"/>
      <c r="F17" s="12"/>
      <c r="G17" s="13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325" t="s">
        <v>448</v>
      </c>
      <c r="D18" s="12"/>
      <c r="E18" s="12"/>
      <c r="F18" s="12"/>
      <c r="G18" s="13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325" t="s">
        <v>449</v>
      </c>
      <c r="D19" s="12"/>
      <c r="E19" s="12"/>
      <c r="F19" s="12"/>
      <c r="G19" s="13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325" t="s">
        <v>450</v>
      </c>
      <c r="D20" s="12"/>
      <c r="E20" s="12"/>
      <c r="F20" s="12"/>
      <c r="G20" s="13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325" t="s">
        <v>78</v>
      </c>
      <c r="D21" s="12"/>
      <c r="E21" s="12"/>
      <c r="F21" s="12"/>
      <c r="G21" s="13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325" t="s">
        <v>40</v>
      </c>
      <c r="D22" s="12"/>
      <c r="E22" s="12"/>
      <c r="F22" s="12"/>
      <c r="G22" s="13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325" t="s">
        <v>451</v>
      </c>
      <c r="D23" s="12"/>
      <c r="E23" s="12"/>
      <c r="F23" s="12"/>
      <c r="G23" s="13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325" t="s">
        <v>452</v>
      </c>
      <c r="D24" s="12"/>
      <c r="E24" s="12"/>
      <c r="F24" s="12"/>
      <c r="G24" s="13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325" t="s">
        <v>453</v>
      </c>
      <c r="D25" s="12"/>
      <c r="E25" s="12"/>
      <c r="F25" s="12"/>
      <c r="G25" s="13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325" t="s">
        <v>65</v>
      </c>
      <c r="D26" s="12"/>
      <c r="E26" s="12"/>
      <c r="F26" s="12"/>
      <c r="G26" s="13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7.75" customHeight="1">
      <c r="A27" s="12"/>
      <c r="B27" s="12"/>
      <c r="C27" s="325" t="s">
        <v>75</v>
      </c>
      <c r="D27" s="12"/>
      <c r="E27" s="12"/>
      <c r="F27" s="12"/>
      <c r="G27" s="13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325" t="s">
        <v>454</v>
      </c>
      <c r="D28" s="12"/>
      <c r="E28" s="12"/>
      <c r="F28" s="12"/>
      <c r="G28" s="13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325" t="s">
        <v>455</v>
      </c>
      <c r="D29" s="12"/>
      <c r="E29" s="12"/>
      <c r="F29" s="12"/>
      <c r="G29" s="13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7" customFormat="1" ht="27.75" customHeight="1">
      <c r="A30" s="32"/>
      <c r="B30" s="32"/>
      <c r="C30" s="325" t="s">
        <v>371</v>
      </c>
      <c r="D30" s="32"/>
      <c r="E30" s="32"/>
      <c r="F30" s="32"/>
      <c r="G30" s="140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7.75" customHeight="1">
      <c r="A31" s="2"/>
      <c r="B31" s="2"/>
      <c r="C31" s="12"/>
      <c r="D31" s="2"/>
      <c r="E31" s="2"/>
      <c r="F31" s="2"/>
      <c r="G31" s="1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7.75" customHeight="1">
      <c r="A32" s="2"/>
      <c r="B32" s="2"/>
      <c r="C32" s="12"/>
      <c r="D32" s="2"/>
      <c r="E32" s="2"/>
      <c r="F32" s="2"/>
      <c r="G32" s="1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2"/>
      <c r="D34" s="2"/>
      <c r="E34" s="2"/>
      <c r="F34" s="2"/>
      <c r="G34" s="13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3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3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3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1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3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3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3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3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3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3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3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3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3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3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3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3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3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phoneticPr fontId="21" type="noConversion"/>
  <hyperlinks>
    <hyperlink ref="C18" location="'FTE - 6Q'!A1" display="FTE - 6Q "/>
    <hyperlink ref="C19" location="'Income statement - 6Q'!A1" display="Consolidated income statement - 6Q"/>
    <hyperlink ref="C20" location="'Comprehensive income - 6Q'!A1" display="Comprehensive income - 6Q"/>
    <hyperlink ref="C21" location="'Net interest income - 6Q'!A1" display="Net interest income - Consolidated income statement"/>
    <hyperlink ref="C27" location="'Interest-bearing items - 6Q'!A1" display="Interest-bearing balance sheet items"/>
    <hyperlink ref="C29" location="'Balance sheet - Parent 6Q'!A1" display="Balance sheet - Parent 6Q"/>
    <hyperlink ref="C22" location="'Segment overview'!A1" display="Segment overview"/>
    <hyperlink ref="C23" location="'Segment overview - 6Q'!A1" display="Segment overview - 6Q"/>
    <hyperlink ref="C24" location="'Balance sheet - 6Q'!A1" display="Consolidated balance sheet - 6Q"/>
    <hyperlink ref="C26" location="'Portfolio collections'!A1" display="Portfolio collections"/>
    <hyperlink ref="C28" location="'Income statement - Parent 6Q'!A1" display="Income statement - Parent 6Q"/>
    <hyperlink ref="C17" location="'Key figures - 6Q'!A1" display="Key figures - 6Q"/>
    <hyperlink ref="C30" location="'EIR method case examples'!A1" display="EIR method case examples"/>
    <hyperlink ref="C25" location="'APM - 6Q'!A1" display="APM - 6Q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99"/>
  <sheetViews>
    <sheetView showGridLines="0" tabSelected="1" zoomScale="90" zoomScaleNormal="90" workbookViewId="0">
      <pane ySplit="7" topLeftCell="A8" activePane="bottomLeft" state="frozen"/>
      <selection activeCell="D16" sqref="D16"/>
      <selection pane="bottomLeft" activeCell="C23" sqref="C23"/>
    </sheetView>
  </sheetViews>
  <sheetFormatPr defaultColWidth="9.1328125" defaultRowHeight="14.25"/>
  <cols>
    <col min="1" max="1" width="55.59765625" style="3" customWidth="1"/>
    <col min="2" max="7" width="15.73046875" style="49" customWidth="1"/>
    <col min="8" max="8" width="20" style="3" customWidth="1"/>
    <col min="9" max="9" width="17.1328125" style="3" customWidth="1"/>
    <col min="10" max="10" width="15" style="3" customWidth="1"/>
    <col min="11" max="16384" width="9.1328125" style="3"/>
  </cols>
  <sheetData>
    <row r="1" spans="1:8" s="52" customFormat="1" ht="13.15">
      <c r="A1" s="259"/>
      <c r="B1" s="260"/>
      <c r="C1" s="260"/>
      <c r="D1" s="260"/>
      <c r="E1" s="260"/>
      <c r="F1" s="260"/>
      <c r="G1" s="260"/>
      <c r="H1" s="127" t="s">
        <v>108</v>
      </c>
    </row>
    <row r="2" spans="1:8" s="52" customFormat="1" ht="13.15">
      <c r="A2" s="249" t="s">
        <v>70</v>
      </c>
      <c r="B2" s="254"/>
      <c r="C2" s="254"/>
      <c r="D2" s="254"/>
      <c r="E2" s="254"/>
      <c r="F2" s="254"/>
      <c r="G2" s="254"/>
    </row>
    <row r="3" spans="1:8" s="52" customFormat="1" ht="13.15">
      <c r="A3" s="249"/>
      <c r="B3" s="254"/>
      <c r="C3" s="254"/>
      <c r="D3" s="254"/>
      <c r="E3" s="254"/>
      <c r="F3" s="254"/>
      <c r="G3" s="254"/>
    </row>
    <row r="4" spans="1:8" s="52" customFormat="1" ht="15.75">
      <c r="A4" s="267" t="s">
        <v>438</v>
      </c>
      <c r="B4" s="268"/>
      <c r="C4" s="268"/>
      <c r="D4" s="268"/>
      <c r="E4" s="268"/>
      <c r="F4" s="268"/>
      <c r="G4" s="268"/>
    </row>
    <row r="5" spans="1:8" s="52" customFormat="1" ht="13.15">
      <c r="A5" s="249"/>
      <c r="B5" s="254"/>
      <c r="C5" s="254"/>
      <c r="D5" s="254"/>
      <c r="E5" s="254"/>
      <c r="F5" s="254"/>
      <c r="G5" s="254"/>
    </row>
    <row r="6" spans="1:8" s="52" customFormat="1" ht="13.15">
      <c r="A6" s="249" t="s">
        <v>403</v>
      </c>
      <c r="B6" s="264" t="s">
        <v>22</v>
      </c>
      <c r="C6" s="264" t="s">
        <v>5</v>
      </c>
      <c r="D6" s="264" t="s">
        <v>0</v>
      </c>
      <c r="E6" s="264" t="s">
        <v>23</v>
      </c>
      <c r="F6" s="264" t="s">
        <v>22</v>
      </c>
      <c r="G6" s="264" t="s">
        <v>5</v>
      </c>
    </row>
    <row r="7" spans="1:8" s="106" customFormat="1" ht="13.15">
      <c r="A7" s="280"/>
      <c r="B7" s="266">
        <v>2019</v>
      </c>
      <c r="C7" s="266">
        <v>2019</v>
      </c>
      <c r="D7" s="266">
        <v>2018</v>
      </c>
      <c r="E7" s="266">
        <v>2018</v>
      </c>
      <c r="F7" s="266">
        <v>2018</v>
      </c>
      <c r="G7" s="266">
        <v>2018</v>
      </c>
      <c r="H7" s="3"/>
    </row>
    <row r="8" spans="1:8" s="131" customFormat="1" ht="5.25">
      <c r="A8" s="154"/>
      <c r="B8" s="155"/>
      <c r="C8" s="155"/>
      <c r="D8" s="155"/>
      <c r="E8" s="155"/>
      <c r="F8" s="155"/>
      <c r="G8" s="155"/>
    </row>
    <row r="9" spans="1:8" s="12" customFormat="1">
      <c r="A9" s="20" t="s">
        <v>405</v>
      </c>
      <c r="B9" s="108"/>
      <c r="C9" s="108"/>
      <c r="D9" s="108"/>
      <c r="E9" s="108"/>
      <c r="F9" s="108"/>
      <c r="G9" s="108"/>
    </row>
    <row r="10" spans="1:8" s="131" customFormat="1" ht="5.25">
      <c r="A10" s="154"/>
      <c r="B10" s="155"/>
      <c r="C10" s="155"/>
      <c r="D10" s="155"/>
      <c r="E10" s="155"/>
      <c r="F10" s="155"/>
      <c r="G10" s="155"/>
    </row>
    <row r="11" spans="1:8" s="12" customFormat="1">
      <c r="A11" s="32" t="s">
        <v>2</v>
      </c>
      <c r="B11" s="111">
        <v>797.02009669124095</v>
      </c>
      <c r="C11" s="111">
        <v>774.41527119917805</v>
      </c>
      <c r="D11" s="111">
        <v>766.42628106152495</v>
      </c>
      <c r="E11" s="111">
        <v>730.581122943845</v>
      </c>
      <c r="F11" s="111">
        <v>647.60142869951505</v>
      </c>
      <c r="G11" s="111">
        <v>684.42322180014605</v>
      </c>
    </row>
    <row r="12" spans="1:8" s="12" customFormat="1">
      <c r="A12" s="32" t="s">
        <v>3</v>
      </c>
      <c r="B12" s="111">
        <v>-571.18886556377402</v>
      </c>
      <c r="C12" s="111">
        <v>-561.31222800490696</v>
      </c>
      <c r="D12" s="111">
        <v>-604.24637919186296</v>
      </c>
      <c r="E12" s="111">
        <v>-498.559802843797</v>
      </c>
      <c r="F12" s="111">
        <v>-529.38253914039205</v>
      </c>
      <c r="G12" s="111">
        <v>-514.34965468828898</v>
      </c>
    </row>
    <row r="13" spans="1:8" s="12" customFormat="1">
      <c r="A13" s="32" t="s">
        <v>144</v>
      </c>
      <c r="B13" s="111">
        <v>3.5714285107601902</v>
      </c>
      <c r="C13" s="111">
        <v>12.967887658658199</v>
      </c>
      <c r="D13" s="111">
        <v>23.557955603557598</v>
      </c>
      <c r="E13" s="111">
        <v>11.089402446209901</v>
      </c>
      <c r="F13" s="111">
        <v>22.460547490126</v>
      </c>
      <c r="G13" s="111">
        <v>15.4169352416463</v>
      </c>
    </row>
    <row r="14" spans="1:8" s="13" customFormat="1" ht="14.65" thickBot="1">
      <c r="A14" s="59" t="s">
        <v>162</v>
      </c>
      <c r="B14" s="303">
        <v>0.71</v>
      </c>
      <c r="C14" s="303">
        <v>0.71</v>
      </c>
      <c r="D14" s="303">
        <v>0.76</v>
      </c>
      <c r="E14" s="303">
        <v>0.67</v>
      </c>
      <c r="F14" s="303">
        <v>0.79</v>
      </c>
      <c r="G14" s="303">
        <v>0.74</v>
      </c>
      <c r="H14" s="79"/>
    </row>
    <row r="15" spans="1:8" s="13" customFormat="1" ht="14.65" thickTop="1">
      <c r="A15" s="20"/>
      <c r="B15" s="304"/>
      <c r="C15" s="304"/>
      <c r="D15" s="304"/>
      <c r="E15" s="304"/>
      <c r="F15" s="304"/>
      <c r="G15" s="304"/>
      <c r="H15" s="12"/>
    </row>
    <row r="16" spans="1:8" s="13" customFormat="1">
      <c r="A16" s="20"/>
      <c r="B16" s="304"/>
      <c r="C16" s="304"/>
      <c r="D16" s="304"/>
      <c r="E16" s="304"/>
      <c r="F16" s="304"/>
      <c r="G16" s="304"/>
      <c r="H16" s="12"/>
    </row>
    <row r="17" spans="1:8" s="12" customFormat="1">
      <c r="A17" s="20" t="s">
        <v>431</v>
      </c>
      <c r="B17" s="108"/>
      <c r="C17" s="108"/>
      <c r="D17" s="108"/>
      <c r="E17" s="108"/>
      <c r="F17" s="108"/>
      <c r="G17" s="108"/>
    </row>
    <row r="18" spans="1:8" s="131" customFormat="1" ht="5.25">
      <c r="A18" s="154"/>
      <c r="B18" s="155"/>
      <c r="C18" s="155"/>
      <c r="D18" s="155"/>
      <c r="E18" s="155"/>
      <c r="F18" s="155"/>
      <c r="G18" s="155"/>
    </row>
    <row r="19" spans="1:8" s="12" customFormat="1">
      <c r="A19" s="32" t="s">
        <v>2</v>
      </c>
      <c r="B19" s="111">
        <v>797.02009669124095</v>
      </c>
      <c r="C19" s="111">
        <v>774.41527119917805</v>
      </c>
      <c r="D19" s="111">
        <v>766.42628106152495</v>
      </c>
      <c r="E19" s="111">
        <v>730.581122943845</v>
      </c>
      <c r="F19" s="111">
        <v>647.60142869951505</v>
      </c>
      <c r="G19" s="111">
        <v>684.42322180014605</v>
      </c>
    </row>
    <row r="20" spans="1:8" s="12" customFormat="1">
      <c r="A20" s="32" t="s">
        <v>3</v>
      </c>
      <c r="B20" s="111">
        <v>-571.18886556377402</v>
      </c>
      <c r="C20" s="111">
        <v>-561.31222800490696</v>
      </c>
      <c r="D20" s="111">
        <v>-604.24637919186296</v>
      </c>
      <c r="E20" s="111">
        <v>-498.559802843797</v>
      </c>
      <c r="F20" s="111">
        <v>-529.38253914039205</v>
      </c>
      <c r="G20" s="111">
        <v>-514.34965468828898</v>
      </c>
    </row>
    <row r="21" spans="1:8" s="12" customFormat="1">
      <c r="A21" s="32" t="s">
        <v>144</v>
      </c>
      <c r="B21" s="111">
        <v>3.5714285107601902</v>
      </c>
      <c r="C21" s="111">
        <v>12.967887658658199</v>
      </c>
      <c r="D21" s="111">
        <v>23.557955603557598</v>
      </c>
      <c r="E21" s="111">
        <v>11.089402446209901</v>
      </c>
      <c r="F21" s="111">
        <v>22.460547490126</v>
      </c>
      <c r="G21" s="111">
        <v>15.4169352416463</v>
      </c>
    </row>
    <row r="22" spans="1:8" s="12" customFormat="1">
      <c r="A22" s="32" t="s">
        <v>406</v>
      </c>
      <c r="B22" s="111"/>
      <c r="C22" s="111"/>
      <c r="D22" s="111">
        <v>-23.769930628087998</v>
      </c>
      <c r="E22" s="111">
        <v>41.791892539999999</v>
      </c>
      <c r="F22" s="111">
        <v>-24.236457899999998</v>
      </c>
      <c r="G22" s="111"/>
    </row>
    <row r="23" spans="1:8" s="13" customFormat="1" ht="14.65" thickBot="1">
      <c r="A23" s="59" t="s">
        <v>407</v>
      </c>
      <c r="B23" s="303">
        <v>0.71</v>
      </c>
      <c r="C23" s="303">
        <v>0.71</v>
      </c>
      <c r="D23" s="303">
        <v>0.73</v>
      </c>
      <c r="E23" s="303">
        <v>0.71</v>
      </c>
      <c r="F23" s="303">
        <v>0.75</v>
      </c>
      <c r="G23" s="303">
        <v>0.74</v>
      </c>
      <c r="H23" s="79"/>
    </row>
    <row r="24" spans="1:8" s="13" customFormat="1" ht="14.65" thickTop="1">
      <c r="A24" s="20"/>
      <c r="B24" s="304"/>
      <c r="C24" s="304"/>
      <c r="D24" s="304"/>
      <c r="E24" s="304"/>
      <c r="F24" s="304"/>
      <c r="G24" s="304"/>
      <c r="H24" s="12"/>
    </row>
    <row r="25" spans="1:8" s="13" customFormat="1">
      <c r="A25" s="20"/>
      <c r="B25" s="304"/>
      <c r="C25" s="304"/>
      <c r="D25" s="304"/>
      <c r="E25" s="304"/>
      <c r="F25" s="304"/>
      <c r="G25" s="304"/>
      <c r="H25" s="12"/>
    </row>
    <row r="26" spans="1:8" s="12" customFormat="1">
      <c r="A26" s="20" t="s">
        <v>408</v>
      </c>
      <c r="B26" s="108"/>
      <c r="C26" s="108"/>
      <c r="D26" s="108"/>
      <c r="E26" s="108"/>
      <c r="F26" s="108"/>
      <c r="G26" s="108"/>
    </row>
    <row r="27" spans="1:8" s="131" customFormat="1" ht="5.25">
      <c r="A27" s="154"/>
      <c r="B27" s="155"/>
      <c r="C27" s="155"/>
      <c r="D27" s="155"/>
      <c r="E27" s="155"/>
      <c r="F27" s="155"/>
      <c r="G27" s="155"/>
    </row>
    <row r="28" spans="1:8" s="12" customFormat="1">
      <c r="A28" s="32" t="s">
        <v>392</v>
      </c>
      <c r="B28" s="111">
        <v>4735.8757291768197</v>
      </c>
      <c r="C28" s="111">
        <v>4590.6833963834797</v>
      </c>
      <c r="D28" s="111">
        <v>4413.10067574198</v>
      </c>
      <c r="E28" s="111">
        <v>4301.23530650263</v>
      </c>
      <c r="F28" s="111">
        <v>3600.6320618294999</v>
      </c>
      <c r="G28" s="111">
        <v>3401.5214910290101</v>
      </c>
    </row>
    <row r="29" spans="1:8" s="12" customFormat="1">
      <c r="A29" s="32" t="s">
        <v>410</v>
      </c>
      <c r="B29" s="111">
        <v>-690.29983057000004</v>
      </c>
      <c r="C29" s="111">
        <v>-690.29983057000004</v>
      </c>
      <c r="D29" s="111">
        <v>-690.29983057000004</v>
      </c>
      <c r="E29" s="111">
        <v>-690.29983057000004</v>
      </c>
      <c r="F29" s="111">
        <v>-690.29983057000004</v>
      </c>
      <c r="G29" s="111">
        <v>-379.57659057000001</v>
      </c>
    </row>
    <row r="30" spans="1:8" s="12" customFormat="1">
      <c r="A30" s="32" t="s">
        <v>411</v>
      </c>
      <c r="B30" s="111">
        <v>27.963738750000001</v>
      </c>
      <c r="C30" s="111"/>
      <c r="D30" s="111">
        <v>42.18774346</v>
      </c>
      <c r="E30" s="111">
        <v>42.18774346</v>
      </c>
      <c r="F30" s="111">
        <v>34.243882499999998</v>
      </c>
      <c r="G30" s="111"/>
    </row>
    <row r="31" spans="1:8" s="13" customFormat="1">
      <c r="A31" s="305" t="s">
        <v>439</v>
      </c>
      <c r="B31" s="144">
        <v>4073.5396373568196</v>
      </c>
      <c r="C31" s="144">
        <v>3900.3835658134794</v>
      </c>
      <c r="D31" s="144">
        <v>3764.9885886319798</v>
      </c>
      <c r="E31" s="144">
        <v>3653.1232193926298</v>
      </c>
      <c r="F31" s="144">
        <v>2944.5761137595</v>
      </c>
      <c r="G31" s="144">
        <v>3021.9449004590101</v>
      </c>
      <c r="H31" s="12"/>
    </row>
    <row r="32" spans="1:8" s="13" customFormat="1">
      <c r="A32" s="80" t="s">
        <v>440</v>
      </c>
      <c r="B32" s="316">
        <v>3986.8116015851492</v>
      </c>
      <c r="C32" s="316">
        <v>3832.6860772227296</v>
      </c>
      <c r="D32" s="316">
        <v>3709.0559040123048</v>
      </c>
      <c r="E32" s="316">
        <v>3298.8496665760649</v>
      </c>
      <c r="F32" s="316">
        <v>2983.2605071092548</v>
      </c>
      <c r="G32" s="316">
        <v>2949.1391325544</v>
      </c>
      <c r="H32" s="12"/>
    </row>
    <row r="33" spans="1:9" s="13" customFormat="1">
      <c r="A33" s="20"/>
      <c r="B33" s="304"/>
      <c r="C33" s="304"/>
      <c r="D33" s="304"/>
      <c r="E33" s="304"/>
      <c r="F33" s="304"/>
      <c r="G33" s="304"/>
      <c r="H33" s="12"/>
    </row>
    <row r="34" spans="1:9" s="12" customFormat="1">
      <c r="A34" s="32" t="s">
        <v>139</v>
      </c>
      <c r="B34" s="111">
        <v>179.230789301735</v>
      </c>
      <c r="C34" s="111">
        <v>175.59550241656501</v>
      </c>
      <c r="D34" s="111">
        <v>164.95077668769801</v>
      </c>
      <c r="E34" s="111">
        <v>181.73688652092699</v>
      </c>
      <c r="F34" s="111">
        <v>103.42229231611</v>
      </c>
      <c r="G34" s="111">
        <v>140.28435020719201</v>
      </c>
      <c r="I34" s="75"/>
    </row>
    <row r="35" spans="1:9" s="12" customFormat="1">
      <c r="A35" s="32" t="s">
        <v>413</v>
      </c>
      <c r="B35" s="317">
        <v>716.92315720694</v>
      </c>
      <c r="C35" s="317">
        <v>702.38200966626005</v>
      </c>
      <c r="D35" s="317">
        <v>659.80310675079204</v>
      </c>
      <c r="E35" s="317">
        <v>726.94754608370795</v>
      </c>
      <c r="F35" s="317">
        <v>413.68916926444001</v>
      </c>
      <c r="G35" s="317">
        <v>561.13740082876802</v>
      </c>
    </row>
    <row r="36" spans="1:9" s="12" customFormat="1">
      <c r="A36" s="32" t="s">
        <v>414</v>
      </c>
      <c r="B36" s="317">
        <v>-61.105003750000002</v>
      </c>
      <c r="C36" s="317">
        <v>-60.317903999999999</v>
      </c>
      <c r="D36" s="317">
        <v>-59.468299000000002</v>
      </c>
      <c r="E36" s="317">
        <v>-59.579419000000001</v>
      </c>
      <c r="F36" s="317">
        <v>-53.269770999999999</v>
      </c>
      <c r="G36" s="317">
        <v>-41.633395999999998</v>
      </c>
    </row>
    <row r="37" spans="1:9" s="13" customFormat="1">
      <c r="A37" s="80" t="s">
        <v>415</v>
      </c>
      <c r="B37" s="316">
        <v>655.81815345693997</v>
      </c>
      <c r="C37" s="316">
        <v>642.06410566626005</v>
      </c>
      <c r="D37" s="316">
        <v>600.33480775079204</v>
      </c>
      <c r="E37" s="316">
        <v>667.36812708370792</v>
      </c>
      <c r="F37" s="316">
        <v>360.41939826444002</v>
      </c>
      <c r="G37" s="316">
        <v>519.50400482876807</v>
      </c>
      <c r="H37" s="12"/>
    </row>
    <row r="38" spans="1:9" s="12" customFormat="1">
      <c r="A38" s="32"/>
      <c r="B38" s="58"/>
      <c r="C38" s="58"/>
      <c r="D38" s="58"/>
      <c r="E38" s="58"/>
      <c r="F38" s="58"/>
      <c r="G38" s="58"/>
    </row>
    <row r="39" spans="1:9" s="13" customFormat="1" ht="14.65" thickBot="1">
      <c r="A39" s="59" t="s">
        <v>24</v>
      </c>
      <c r="B39" s="303">
        <v>0.16</v>
      </c>
      <c r="C39" s="303">
        <v>0.17</v>
      </c>
      <c r="D39" s="303">
        <v>0.16</v>
      </c>
      <c r="E39" s="303">
        <v>0.2</v>
      </c>
      <c r="F39" s="303">
        <v>0.12</v>
      </c>
      <c r="G39" s="303">
        <v>0.18</v>
      </c>
      <c r="H39" s="79"/>
    </row>
    <row r="40" spans="1:9" s="12" customFormat="1" ht="14.65" thickTop="1">
      <c r="A40" s="32"/>
      <c r="B40" s="58"/>
      <c r="C40" s="58"/>
      <c r="D40" s="58"/>
      <c r="E40" s="58"/>
      <c r="F40" s="58"/>
      <c r="G40" s="58"/>
    </row>
    <row r="41" spans="1:9" s="12" customFormat="1">
      <c r="A41" s="32"/>
      <c r="B41" s="58"/>
      <c r="C41" s="58"/>
      <c r="D41" s="58"/>
      <c r="E41" s="58"/>
      <c r="F41" s="58"/>
      <c r="G41" s="58"/>
    </row>
    <row r="42" spans="1:9" s="12" customFormat="1">
      <c r="A42" s="20" t="s">
        <v>432</v>
      </c>
      <c r="B42" s="108"/>
      <c r="C42" s="108"/>
      <c r="D42" s="108"/>
      <c r="E42" s="108"/>
      <c r="F42" s="108"/>
      <c r="G42" s="108"/>
    </row>
    <row r="43" spans="1:9" s="131" customFormat="1" ht="5.25">
      <c r="A43" s="154"/>
      <c r="B43" s="155"/>
      <c r="C43" s="155"/>
      <c r="D43" s="155"/>
      <c r="E43" s="155"/>
      <c r="F43" s="155"/>
      <c r="G43" s="155"/>
    </row>
    <row r="44" spans="1:9" s="12" customFormat="1">
      <c r="A44" s="32" t="s">
        <v>392</v>
      </c>
      <c r="B44" s="111">
        <v>4735.8757291768197</v>
      </c>
      <c r="C44" s="111">
        <v>4590.6833963834797</v>
      </c>
      <c r="D44" s="111">
        <v>4413.10067574198</v>
      </c>
      <c r="E44" s="111">
        <v>4301.23530650263</v>
      </c>
      <c r="F44" s="111">
        <v>3600.6320618294999</v>
      </c>
      <c r="G44" s="111">
        <v>3401.5214910290101</v>
      </c>
    </row>
    <row r="45" spans="1:9" s="12" customFormat="1">
      <c r="A45" s="32" t="s">
        <v>410</v>
      </c>
      <c r="B45" s="111">
        <v>-690.29983057000004</v>
      </c>
      <c r="C45" s="111">
        <v>-690.29983057000004</v>
      </c>
      <c r="D45" s="111">
        <v>-690.29983057000004</v>
      </c>
      <c r="E45" s="111">
        <v>-690.29983057000004</v>
      </c>
      <c r="F45" s="111">
        <v>-690.29983057000004</v>
      </c>
      <c r="G45" s="111">
        <v>-379.57659057000001</v>
      </c>
    </row>
    <row r="46" spans="1:9" s="12" customFormat="1">
      <c r="A46" s="32" t="s">
        <v>411</v>
      </c>
      <c r="B46" s="111">
        <v>27.963738750000001</v>
      </c>
      <c r="C46" s="111"/>
      <c r="D46" s="111">
        <v>42.18774346</v>
      </c>
      <c r="E46" s="111">
        <v>42.18774346</v>
      </c>
      <c r="F46" s="111">
        <v>34.243882499999998</v>
      </c>
      <c r="G46" s="111"/>
    </row>
    <row r="47" spans="1:9" s="12" customFormat="1">
      <c r="A47" s="32" t="s">
        <v>412</v>
      </c>
      <c r="B47" s="111"/>
      <c r="C47" s="111"/>
      <c r="D47" s="111">
        <v>8.5072510000000001</v>
      </c>
      <c r="E47" s="111">
        <v>-10.033295000000001</v>
      </c>
      <c r="F47" s="111">
        <v>22.564381000000001</v>
      </c>
      <c r="G47" s="111"/>
    </row>
    <row r="48" spans="1:9" s="13" customFormat="1">
      <c r="A48" s="305" t="s">
        <v>439</v>
      </c>
      <c r="B48" s="316">
        <v>4073.5396373568196</v>
      </c>
      <c r="C48" s="316">
        <v>3900.3835658134794</v>
      </c>
      <c r="D48" s="316">
        <v>3773.4958396319798</v>
      </c>
      <c r="E48" s="316">
        <v>3643.0899243926297</v>
      </c>
      <c r="F48" s="316">
        <v>2967.1404947595001</v>
      </c>
      <c r="G48" s="316">
        <v>3021.9449004590101</v>
      </c>
      <c r="H48" s="318"/>
    </row>
    <row r="49" spans="1:9" s="13" customFormat="1">
      <c r="A49" s="80" t="s">
        <v>440</v>
      </c>
      <c r="B49" s="316">
        <v>3986.8116015851492</v>
      </c>
      <c r="C49" s="316">
        <v>3836.9397027227296</v>
      </c>
      <c r="D49" s="316">
        <v>3708.2928820123047</v>
      </c>
      <c r="E49" s="316">
        <v>3305.1152095760649</v>
      </c>
      <c r="F49" s="316">
        <v>2994.5426976092549</v>
      </c>
      <c r="G49" s="316">
        <v>3000.2347440543999</v>
      </c>
      <c r="H49" s="318"/>
    </row>
    <row r="50" spans="1:9" s="13" customFormat="1">
      <c r="A50" s="20"/>
      <c r="B50" s="304"/>
      <c r="C50" s="304"/>
      <c r="D50" s="304"/>
      <c r="E50" s="304"/>
      <c r="F50" s="304"/>
      <c r="G50" s="304"/>
      <c r="H50" s="12"/>
    </row>
    <row r="51" spans="1:9" s="12" customFormat="1">
      <c r="A51" s="32" t="s">
        <v>139</v>
      </c>
      <c r="B51" s="111">
        <v>179.230789301735</v>
      </c>
      <c r="C51" s="111">
        <v>175.59550241656501</v>
      </c>
      <c r="D51" s="111">
        <v>164.95077668769801</v>
      </c>
      <c r="E51" s="111">
        <v>181.73688652092699</v>
      </c>
      <c r="F51" s="111">
        <v>103.42229231611</v>
      </c>
      <c r="G51" s="111">
        <v>140.28435020719201</v>
      </c>
      <c r="I51" s="75"/>
    </row>
    <row r="52" spans="1:9" s="12" customFormat="1">
      <c r="A52" s="32" t="s">
        <v>412</v>
      </c>
      <c r="B52" s="111"/>
      <c r="C52" s="111"/>
      <c r="D52" s="111">
        <v>18.540545999999999</v>
      </c>
      <c r="E52" s="111">
        <v>-32.597676</v>
      </c>
      <c r="F52" s="111">
        <v>22.564381000000001</v>
      </c>
      <c r="G52" s="111"/>
    </row>
    <row r="53" spans="1:9" s="12" customFormat="1">
      <c r="A53" s="32" t="s">
        <v>413</v>
      </c>
      <c r="B53" s="317">
        <v>716.92315720694</v>
      </c>
      <c r="C53" s="317">
        <v>702.38200966626005</v>
      </c>
      <c r="D53" s="317">
        <v>733.96529075079206</v>
      </c>
      <c r="E53" s="317">
        <v>596.55684208370792</v>
      </c>
      <c r="F53" s="317">
        <v>503.94669326444</v>
      </c>
      <c r="G53" s="317">
        <v>561.13740082876802</v>
      </c>
    </row>
    <row r="54" spans="1:9" s="12" customFormat="1">
      <c r="A54" s="32" t="s">
        <v>414</v>
      </c>
      <c r="B54" s="317">
        <v>-61.105003750000002</v>
      </c>
      <c r="C54" s="317">
        <v>-60.317903999999999</v>
      </c>
      <c r="D54" s="317">
        <v>-59.468299000000002</v>
      </c>
      <c r="E54" s="317">
        <v>-59.579419000000001</v>
      </c>
      <c r="F54" s="317">
        <v>-53.269770999999999</v>
      </c>
      <c r="G54" s="317">
        <v>-41.633395999999998</v>
      </c>
    </row>
    <row r="55" spans="1:9" s="13" customFormat="1">
      <c r="A55" s="80" t="s">
        <v>415</v>
      </c>
      <c r="B55" s="316">
        <v>655.81815345693997</v>
      </c>
      <c r="C55" s="316">
        <v>642.06410566626005</v>
      </c>
      <c r="D55" s="316">
        <v>674.49699175079206</v>
      </c>
      <c r="E55" s="316">
        <v>536.97742308370789</v>
      </c>
      <c r="F55" s="316">
        <v>450.67692226444001</v>
      </c>
      <c r="G55" s="316">
        <v>519.50400482876807</v>
      </c>
      <c r="H55" s="12"/>
    </row>
    <row r="56" spans="1:9" s="12" customFormat="1">
      <c r="A56" s="32"/>
      <c r="B56" s="58"/>
      <c r="C56" s="58"/>
      <c r="D56" s="58"/>
      <c r="E56" s="58"/>
      <c r="F56" s="58"/>
      <c r="G56" s="58"/>
    </row>
    <row r="57" spans="1:9" s="13" customFormat="1" ht="14.65" thickBot="1">
      <c r="A57" s="59" t="s">
        <v>409</v>
      </c>
      <c r="B57" s="303">
        <v>0.16</v>
      </c>
      <c r="C57" s="303">
        <v>0.17</v>
      </c>
      <c r="D57" s="303">
        <v>0.2</v>
      </c>
      <c r="E57" s="303">
        <v>0.16</v>
      </c>
      <c r="F57" s="303">
        <v>0.15</v>
      </c>
      <c r="G57" s="303">
        <v>0.17</v>
      </c>
      <c r="H57" s="79"/>
    </row>
    <row r="58" spans="1:9" s="12" customFormat="1" ht="14.65" thickTop="1">
      <c r="A58" s="32"/>
      <c r="B58" s="58"/>
      <c r="C58" s="58"/>
      <c r="D58" s="58"/>
      <c r="E58" s="58"/>
      <c r="F58" s="58"/>
      <c r="G58" s="58"/>
    </row>
    <row r="59" spans="1:9" s="12" customFormat="1">
      <c r="B59" s="47"/>
      <c r="C59" s="47"/>
      <c r="D59" s="47"/>
      <c r="E59" s="47"/>
      <c r="F59" s="47"/>
      <c r="G59" s="47"/>
    </row>
    <row r="60" spans="1:9" s="12" customFormat="1">
      <c r="A60" s="20" t="s">
        <v>416</v>
      </c>
      <c r="B60" s="108"/>
      <c r="C60" s="108"/>
      <c r="D60" s="108"/>
      <c r="E60" s="108"/>
      <c r="F60" s="108"/>
      <c r="G60" s="108"/>
    </row>
    <row r="61" spans="1:9" s="12" customFormat="1" ht="13.15">
      <c r="A61" s="154"/>
      <c r="B61" s="155"/>
      <c r="C61" s="155"/>
      <c r="D61" s="155"/>
      <c r="E61" s="155"/>
      <c r="F61" s="155"/>
      <c r="G61" s="155"/>
    </row>
    <row r="62" spans="1:9">
      <c r="A62" s="32" t="s">
        <v>1</v>
      </c>
      <c r="B62" s="111">
        <v>746.03821030170297</v>
      </c>
      <c r="C62" s="111">
        <v>706.21255989640099</v>
      </c>
      <c r="D62" s="111">
        <v>655.40451310201502</v>
      </c>
      <c r="E62" s="111">
        <v>621.77865542700602</v>
      </c>
      <c r="F62" s="111">
        <v>591.60431261750603</v>
      </c>
      <c r="G62" s="111">
        <v>566.22609153802102</v>
      </c>
    </row>
    <row r="63" spans="1:9">
      <c r="A63" s="32" t="s">
        <v>418</v>
      </c>
      <c r="B63" s="111">
        <v>2984.1528412068119</v>
      </c>
      <c r="C63" s="111">
        <v>2824.850239585604</v>
      </c>
      <c r="D63" s="111">
        <v>2621.6180524080601</v>
      </c>
      <c r="E63" s="111">
        <v>2487.1146217080241</v>
      </c>
      <c r="F63" s="111">
        <v>2366.4172504700241</v>
      </c>
      <c r="G63" s="111">
        <v>2264.9043661520841</v>
      </c>
    </row>
    <row r="64" spans="1:9">
      <c r="A64" s="32" t="s">
        <v>52</v>
      </c>
      <c r="B64" s="111">
        <v>22093.219262341001</v>
      </c>
      <c r="C64" s="111">
        <v>21114.738904507401</v>
      </c>
      <c r="D64" s="111">
        <v>20605.027998013902</v>
      </c>
      <c r="E64" s="111">
        <v>19188.877947526598</v>
      </c>
      <c r="F64" s="111">
        <v>17510.824606549999</v>
      </c>
      <c r="G64" s="111">
        <v>15855.2652287971</v>
      </c>
    </row>
    <row r="65" spans="1:8">
      <c r="A65" s="32" t="s">
        <v>417</v>
      </c>
      <c r="B65" s="111">
        <v>21603.979083424201</v>
      </c>
      <c r="C65" s="111">
        <v>20859.883451260652</v>
      </c>
      <c r="D65" s="111">
        <v>19896.95297277025</v>
      </c>
      <c r="E65" s="111">
        <v>18349.851277038299</v>
      </c>
      <c r="F65" s="111">
        <v>16683.044917673549</v>
      </c>
      <c r="G65" s="111">
        <v>15310.62692842805</v>
      </c>
    </row>
    <row r="66" spans="1:8" ht="14.65" thickBot="1">
      <c r="A66" s="59" t="s">
        <v>161</v>
      </c>
      <c r="B66" s="306">
        <v>0.1381</v>
      </c>
      <c r="C66" s="306">
        <v>0.13550000000000001</v>
      </c>
      <c r="D66" s="306">
        <v>0.1318</v>
      </c>
      <c r="E66" s="306">
        <v>0.13550000000000001</v>
      </c>
      <c r="F66" s="306">
        <v>0.14180000000000001</v>
      </c>
      <c r="G66" s="306">
        <v>0.1479</v>
      </c>
      <c r="H66" s="79"/>
    </row>
    <row r="67" spans="1:8" ht="14.65" thickTop="1"/>
    <row r="69" spans="1:8" s="12" customFormat="1">
      <c r="A69" s="20" t="s">
        <v>436</v>
      </c>
      <c r="B69" s="108"/>
      <c r="C69" s="108"/>
      <c r="D69" s="108"/>
      <c r="E69" s="108"/>
      <c r="F69" s="108"/>
      <c r="G69" s="108"/>
    </row>
    <row r="70" spans="1:8" s="12" customFormat="1" ht="13.15">
      <c r="A70" s="154"/>
      <c r="B70" s="155"/>
      <c r="C70" s="155"/>
      <c r="D70" s="155"/>
      <c r="E70" s="155"/>
      <c r="F70" s="155"/>
      <c r="G70" s="155"/>
    </row>
    <row r="71" spans="1:8">
      <c r="A71" s="32" t="s">
        <v>139</v>
      </c>
      <c r="B71" s="111">
        <v>179.230789301735</v>
      </c>
      <c r="C71" s="111">
        <v>175.59550241656501</v>
      </c>
      <c r="D71" s="111">
        <v>164.95077668769801</v>
      </c>
      <c r="E71" s="111">
        <v>181.73688652092699</v>
      </c>
      <c r="F71" s="111">
        <v>103.42229231611</v>
      </c>
      <c r="G71" s="111">
        <v>140.28435020719201</v>
      </c>
    </row>
    <row r="72" spans="1:8">
      <c r="A72" s="307" t="s">
        <v>420</v>
      </c>
      <c r="B72" s="111">
        <v>50.971870336493303</v>
      </c>
      <c r="C72" s="111">
        <v>50.475428436364901</v>
      </c>
      <c r="D72" s="111">
        <v>20.787080785522502</v>
      </c>
      <c r="E72" s="111">
        <v>61.373836329682902</v>
      </c>
      <c r="F72" s="111">
        <v>37.7571447277003</v>
      </c>
      <c r="G72" s="111">
        <v>44.706151847394899</v>
      </c>
    </row>
    <row r="73" spans="1:8">
      <c r="A73" s="307" t="s">
        <v>421</v>
      </c>
      <c r="B73" s="111">
        <v>17.521767313759099</v>
      </c>
      <c r="C73" s="111">
        <v>16.4824888100826</v>
      </c>
      <c r="D73" s="111">
        <v>-16.4008503062744</v>
      </c>
      <c r="E73" s="111">
        <v>-40.000302104243097</v>
      </c>
      <c r="F73" s="111">
        <v>7.7913237360084997</v>
      </c>
      <c r="G73" s="111">
        <v>4.9315121177675998</v>
      </c>
    </row>
    <row r="74" spans="1:8">
      <c r="A74" s="307" t="s">
        <v>422</v>
      </c>
      <c r="B74" s="111">
        <v>104.57437555216001</v>
      </c>
      <c r="C74" s="111">
        <v>103.551869501456</v>
      </c>
      <c r="D74" s="111">
        <v>103.881613248912</v>
      </c>
      <c r="E74" s="111">
        <v>93.016073583535601</v>
      </c>
      <c r="F74" s="111">
        <v>79.493745076459803</v>
      </c>
      <c r="G74" s="111">
        <v>74.512628328209701</v>
      </c>
    </row>
    <row r="75" spans="1:8">
      <c r="A75" s="307" t="s">
        <v>428</v>
      </c>
      <c r="B75" s="111">
        <v>-1.5630675387975399</v>
      </c>
      <c r="C75" s="111">
        <v>2.40534717294</v>
      </c>
      <c r="D75" s="111">
        <v>3.7255328043214599</v>
      </c>
      <c r="E75" s="111">
        <v>3.0474954684631301</v>
      </c>
      <c r="F75" s="111">
        <v>3.8307861707758</v>
      </c>
      <c r="G75" s="111">
        <v>4.72518074453005</v>
      </c>
    </row>
    <row r="76" spans="1:8">
      <c r="A76" s="307" t="s">
        <v>427</v>
      </c>
      <c r="B76" s="111">
        <v>87.327860999236293</v>
      </c>
      <c r="C76" s="111">
        <v>18.780558007571202</v>
      </c>
      <c r="D76" s="111">
        <v>-15.7733081913789</v>
      </c>
      <c r="E76" s="111">
        <v>20.712452203369001</v>
      </c>
      <c r="F76" s="111">
        <v>-5.4854406521464796</v>
      </c>
      <c r="G76" s="111">
        <v>-4.2364516051128298</v>
      </c>
    </row>
    <row r="77" spans="1:8">
      <c r="A77" s="307" t="s">
        <v>423</v>
      </c>
      <c r="B77" s="111">
        <v>32.847793278876701</v>
      </c>
      <c r="C77" s="111">
        <v>28.842878162302799</v>
      </c>
      <c r="D77" s="111">
        <v>16.728296941351498</v>
      </c>
      <c r="E77" s="111">
        <v>15.000175138299401</v>
      </c>
      <c r="F77" s="111">
        <v>15.0497284497064</v>
      </c>
      <c r="G77" s="111">
        <v>14.0777483953242</v>
      </c>
    </row>
    <row r="78" spans="1:8" s="13" customFormat="1">
      <c r="A78" s="80" t="s">
        <v>424</v>
      </c>
      <c r="B78" s="144">
        <v>470.91138924346285</v>
      </c>
      <c r="C78" s="144">
        <v>396.1340725072825</v>
      </c>
      <c r="D78" s="144">
        <v>277.89914197015224</v>
      </c>
      <c r="E78" s="144">
        <v>334.88661714003393</v>
      </c>
      <c r="F78" s="144">
        <v>241.85957982461434</v>
      </c>
      <c r="G78" s="144">
        <v>279.00112003530563</v>
      </c>
      <c r="H78" s="12"/>
    </row>
    <row r="80" spans="1:8" s="12" customFormat="1">
      <c r="A80" s="307" t="s">
        <v>425</v>
      </c>
      <c r="B80" s="111">
        <v>1578.7927338729501</v>
      </c>
      <c r="C80" s="111">
        <v>1481.29533951035</v>
      </c>
      <c r="D80" s="111">
        <v>1439.99777556188</v>
      </c>
      <c r="E80" s="111">
        <v>1403.6629319343499</v>
      </c>
      <c r="F80" s="111">
        <v>1395.09146360513</v>
      </c>
      <c r="G80" s="111">
        <v>1294.2798778532001</v>
      </c>
    </row>
    <row r="81" spans="1:7" s="12" customFormat="1">
      <c r="A81" s="307" t="s">
        <v>426</v>
      </c>
      <c r="B81" s="111">
        <v>-847.78282508506504</v>
      </c>
      <c r="C81" s="111">
        <v>-810.486926020797</v>
      </c>
      <c r="D81" s="111">
        <v>-764.04555859524805</v>
      </c>
      <c r="E81" s="111">
        <v>-718.24755674900496</v>
      </c>
      <c r="F81" s="111">
        <v>-672.25309450104396</v>
      </c>
      <c r="G81" s="111">
        <v>-645.22321364076095</v>
      </c>
    </row>
    <row r="82" spans="1:7" ht="14.65" thickBot="1">
      <c r="A82" s="59" t="s">
        <v>419</v>
      </c>
      <c r="B82" s="113">
        <v>1201.921298031348</v>
      </c>
      <c r="C82" s="113">
        <v>1066.9424859968356</v>
      </c>
      <c r="D82" s="113">
        <v>953.8513589367841</v>
      </c>
      <c r="E82" s="113">
        <v>1020.3019923253788</v>
      </c>
      <c r="F82" s="113">
        <v>964.6979489287005</v>
      </c>
      <c r="G82" s="113">
        <v>928.05778424774473</v>
      </c>
    </row>
    <row r="83" spans="1:7" ht="14.65" thickTop="1">
      <c r="A83" s="315" t="s">
        <v>437</v>
      </c>
    </row>
    <row r="85" spans="1:7">
      <c r="A85" s="20" t="s">
        <v>406</v>
      </c>
      <c r="B85" s="108"/>
      <c r="C85" s="108"/>
      <c r="D85" s="108"/>
      <c r="E85" s="108"/>
      <c r="F85" s="108"/>
      <c r="G85" s="108"/>
    </row>
    <row r="86" spans="1:7" ht="13.15">
      <c r="A86" s="154"/>
      <c r="B86" s="155"/>
      <c r="C86" s="155"/>
      <c r="D86" s="155"/>
      <c r="E86" s="155"/>
      <c r="F86" s="155"/>
      <c r="G86" s="155"/>
    </row>
    <row r="87" spans="1:7">
      <c r="A87" s="32" t="s">
        <v>132</v>
      </c>
      <c r="B87" s="111"/>
      <c r="C87" s="111"/>
      <c r="D87" s="111"/>
      <c r="E87" s="111">
        <v>41.791892539999999</v>
      </c>
      <c r="F87" s="111"/>
      <c r="G87" s="111"/>
    </row>
    <row r="88" spans="1:7">
      <c r="A88" s="307" t="s">
        <v>433</v>
      </c>
      <c r="B88" s="111"/>
      <c r="C88" s="111"/>
      <c r="D88" s="111">
        <v>-19.150225744448001</v>
      </c>
      <c r="E88" s="111"/>
      <c r="F88" s="111">
        <v>-6.0784298999999997</v>
      </c>
      <c r="G88" s="111"/>
    </row>
    <row r="89" spans="1:7">
      <c r="A89" s="307" t="s">
        <v>434</v>
      </c>
      <c r="B89" s="111"/>
      <c r="C89" s="111"/>
      <c r="D89" s="111"/>
      <c r="E89" s="111"/>
      <c r="F89" s="111">
        <v>-15.909736499999999</v>
      </c>
      <c r="G89" s="111"/>
    </row>
    <row r="90" spans="1:7">
      <c r="A90" s="307" t="s">
        <v>435</v>
      </c>
      <c r="B90" s="111"/>
      <c r="C90" s="111"/>
      <c r="D90" s="111">
        <v>-4.6197048836399999</v>
      </c>
      <c r="E90" s="111"/>
      <c r="F90" s="111">
        <v>-2.2482915000000001</v>
      </c>
      <c r="G90" s="111"/>
    </row>
    <row r="91" spans="1:7" ht="14.65" thickBot="1">
      <c r="A91" s="59" t="s">
        <v>429</v>
      </c>
      <c r="B91" s="113"/>
      <c r="C91" s="113"/>
      <c r="D91" s="113">
        <v>-23.769930628087998</v>
      </c>
      <c r="E91" s="113">
        <v>41.791892539999999</v>
      </c>
      <c r="F91" s="113">
        <v>-24.236457900000001</v>
      </c>
      <c r="G91" s="113"/>
    </row>
    <row r="92" spans="1:7" ht="14.65" thickTop="1"/>
    <row r="93" spans="1:7">
      <c r="A93" s="32" t="s">
        <v>132</v>
      </c>
      <c r="B93" s="111"/>
      <c r="C93" s="111"/>
      <c r="D93" s="111"/>
      <c r="E93" s="111">
        <v>32.597676</v>
      </c>
      <c r="F93" s="111"/>
      <c r="G93" s="111"/>
    </row>
    <row r="94" spans="1:7">
      <c r="A94" s="307" t="s">
        <v>433</v>
      </c>
      <c r="B94" s="111"/>
      <c r="C94" s="111"/>
      <c r="D94" s="111">
        <v>-14.937175999999999</v>
      </c>
      <c r="E94" s="111"/>
      <c r="F94" s="111">
        <v>-4.8335280000000003</v>
      </c>
      <c r="G94" s="111"/>
    </row>
    <row r="95" spans="1:7">
      <c r="A95" s="307" t="s">
        <v>434</v>
      </c>
      <c r="B95" s="111"/>
      <c r="C95" s="111"/>
      <c r="D95" s="111"/>
      <c r="E95" s="111"/>
      <c r="F95" s="111">
        <v>-15.909736000000001</v>
      </c>
      <c r="G95" s="111"/>
    </row>
    <row r="96" spans="1:7">
      <c r="A96" s="307" t="s">
        <v>435</v>
      </c>
      <c r="B96" s="111"/>
      <c r="C96" s="111"/>
      <c r="D96" s="111">
        <v>-3.60337</v>
      </c>
      <c r="E96" s="111"/>
      <c r="F96" s="111">
        <v>-1.8211161</v>
      </c>
      <c r="G96" s="111"/>
    </row>
    <row r="97" spans="1:7" ht="14.65" thickBot="1">
      <c r="A97" s="59" t="s">
        <v>430</v>
      </c>
      <c r="B97" s="113"/>
      <c r="C97" s="113"/>
      <c r="D97" s="113">
        <v>-18.540545999999999</v>
      </c>
      <c r="E97" s="113">
        <v>32.597676</v>
      </c>
      <c r="F97" s="113">
        <v>-22.564381000000001</v>
      </c>
      <c r="G97" s="113"/>
    </row>
    <row r="98" spans="1:7" ht="14.65" thickTop="1"/>
    <row r="99" spans="1:7">
      <c r="D99" s="314"/>
      <c r="E99" s="314"/>
    </row>
  </sheetData>
  <hyperlinks>
    <hyperlink ref="H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3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8"/>
  <sheetViews>
    <sheetView zoomScale="90" zoomScaleNormal="90" workbookViewId="0">
      <selection activeCell="A28" sqref="A28"/>
    </sheetView>
  </sheetViews>
  <sheetFormatPr defaultColWidth="9.1328125" defaultRowHeight="14.25"/>
  <cols>
    <col min="1" max="1" width="54.3984375" style="76" customWidth="1"/>
    <col min="2" max="6" width="15.1328125" style="76" customWidth="1"/>
    <col min="7" max="10" width="14.73046875" style="76" customWidth="1"/>
    <col min="11" max="16384" width="9.1328125" style="76"/>
  </cols>
  <sheetData>
    <row r="1" spans="1:8" s="18" customFormat="1" ht="13.15">
      <c r="A1" s="259"/>
      <c r="B1" s="282"/>
      <c r="C1" s="282"/>
      <c r="D1" s="282"/>
      <c r="E1" s="282"/>
      <c r="F1" s="283"/>
      <c r="G1" s="127" t="s">
        <v>108</v>
      </c>
    </row>
    <row r="2" spans="1:8" s="18" customFormat="1" ht="13.15">
      <c r="A2" s="249" t="s">
        <v>70</v>
      </c>
      <c r="B2" s="282"/>
      <c r="C2" s="282"/>
      <c r="D2" s="282"/>
      <c r="E2" s="282"/>
      <c r="F2" s="282"/>
    </row>
    <row r="3" spans="1:8" s="18" customFormat="1" ht="13.15">
      <c r="A3" s="249"/>
      <c r="B3" s="282"/>
      <c r="C3" s="282"/>
      <c r="D3" s="282"/>
      <c r="E3" s="282"/>
      <c r="F3" s="282"/>
    </row>
    <row r="4" spans="1:8" ht="15.75">
      <c r="A4" s="267" t="s">
        <v>65</v>
      </c>
      <c r="B4" s="284"/>
      <c r="C4" s="284"/>
      <c r="D4" s="284"/>
      <c r="E4" s="284"/>
      <c r="F4" s="284"/>
    </row>
    <row r="5" spans="1:8" s="18" customFormat="1" ht="13.15">
      <c r="A5" s="285" t="s">
        <v>443</v>
      </c>
      <c r="B5" s="282"/>
      <c r="C5" s="282"/>
      <c r="D5" s="282"/>
      <c r="E5" s="282"/>
      <c r="F5" s="282"/>
    </row>
    <row r="6" spans="1:8" s="18" customFormat="1" ht="13.15">
      <c r="A6" s="282"/>
      <c r="B6" s="282"/>
      <c r="C6" s="282"/>
      <c r="D6" s="282"/>
      <c r="E6" s="282"/>
      <c r="F6" s="282"/>
    </row>
    <row r="7" spans="1:8" ht="15.75">
      <c r="A7" s="286" t="s">
        <v>142</v>
      </c>
      <c r="B7" s="282"/>
      <c r="C7" s="282"/>
      <c r="D7" s="282"/>
      <c r="E7" s="282"/>
      <c r="F7" s="282"/>
      <c r="G7" s="18"/>
      <c r="H7" s="18"/>
    </row>
    <row r="8" spans="1:8" s="18" customFormat="1" ht="13.15">
      <c r="A8" s="240" t="s">
        <v>403</v>
      </c>
      <c r="B8" s="287" t="s">
        <v>87</v>
      </c>
      <c r="C8" s="287" t="s">
        <v>88</v>
      </c>
      <c r="D8" s="287" t="s">
        <v>89</v>
      </c>
      <c r="E8" s="287" t="s">
        <v>141</v>
      </c>
      <c r="F8" s="287" t="s">
        <v>105</v>
      </c>
    </row>
    <row r="9" spans="1:8" s="124" customFormat="1" ht="13.15">
      <c r="A9" s="288"/>
      <c r="B9" s="289"/>
      <c r="C9" s="289"/>
      <c r="D9" s="289"/>
      <c r="E9" s="289"/>
      <c r="F9" s="289"/>
    </row>
    <row r="10" spans="1:8" ht="14.65" thickBot="1">
      <c r="A10" s="123" t="s">
        <v>92</v>
      </c>
      <c r="B10" s="321">
        <v>5990.4597100000001</v>
      </c>
      <c r="C10" s="321">
        <v>17831.882540999999</v>
      </c>
      <c r="D10" s="321">
        <v>9026.4983209999991</v>
      </c>
      <c r="E10" s="321"/>
      <c r="F10" s="321">
        <v>32848.840572000001</v>
      </c>
      <c r="G10" s="18"/>
    </row>
    <row r="11" spans="1:8" ht="17.25" customHeight="1" thickTop="1">
      <c r="A11" s="25"/>
      <c r="B11" s="322"/>
      <c r="C11" s="322"/>
      <c r="D11" s="322"/>
      <c r="E11" s="322"/>
      <c r="F11" s="322"/>
      <c r="G11" s="18"/>
    </row>
    <row r="12" spans="1:8" ht="17.25" customHeight="1" thickBot="1">
      <c r="A12" s="226" t="s">
        <v>140</v>
      </c>
      <c r="B12" s="321">
        <v>5990.4597100000001</v>
      </c>
      <c r="C12" s="321">
        <v>17831.882540999999</v>
      </c>
      <c r="D12" s="321">
        <v>9026.4983209999991</v>
      </c>
      <c r="E12" s="321">
        <v>3117.3610469999999</v>
      </c>
      <c r="F12" s="321">
        <v>35966.201618999999</v>
      </c>
      <c r="G12" s="18"/>
    </row>
    <row r="13" spans="1:8" ht="17.25" customHeight="1" thickTop="1">
      <c r="G13" s="18"/>
    </row>
    <row r="14" spans="1:8" ht="17.25" customHeight="1">
      <c r="A14" s="300" t="s">
        <v>386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5"/>
      <c r="B15" s="18"/>
      <c r="C15" s="18"/>
      <c r="D15" s="18"/>
      <c r="E15" s="18"/>
      <c r="F15" s="18"/>
      <c r="G15" s="18"/>
      <c r="H15" s="18"/>
    </row>
    <row r="16" spans="1:8" ht="17.25" customHeight="1">
      <c r="A16" s="227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>
      <c r="B19" s="320"/>
    </row>
    <row r="20" spans="1:8" ht="17.25" customHeight="1"/>
    <row r="21" spans="1:8" ht="17.25" customHeight="1">
      <c r="B21" s="320"/>
    </row>
    <row r="22" spans="1:8" ht="17.25" customHeight="1"/>
    <row r="23" spans="1:8" ht="17.25" customHeight="1">
      <c r="B23" s="320"/>
    </row>
    <row r="24" spans="1:8" ht="17.25" customHeight="1">
      <c r="A24" s="43"/>
    </row>
    <row r="25" spans="1:8" ht="17.25" customHeight="1">
      <c r="B25" s="320"/>
    </row>
    <row r="26" spans="1:8" ht="17.25" customHeight="1"/>
    <row r="27" spans="1:8" ht="17.25" customHeight="1"/>
    <row r="28" spans="1:8" ht="17.25" customHeight="1"/>
    <row r="29" spans="1:8" ht="17.25" customHeight="1"/>
    <row r="30" spans="1:8" ht="17.25" customHeight="1">
      <c r="B30" s="320"/>
    </row>
    <row r="31" spans="1:8" ht="17.25" customHeight="1"/>
    <row r="32" spans="1:8" ht="17.25" customHeight="1">
      <c r="B32" s="320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25"/>
  <sheetViews>
    <sheetView zoomScale="90" zoomScaleNormal="90" workbookViewId="0">
      <selection activeCell="F51" sqref="F51"/>
    </sheetView>
  </sheetViews>
  <sheetFormatPr defaultColWidth="9.1328125" defaultRowHeight="13.15"/>
  <cols>
    <col min="1" max="1" width="52.73046875" style="3" bestFit="1" customWidth="1"/>
    <col min="2" max="7" width="16" style="3" customWidth="1"/>
    <col min="8" max="8" width="12.59765625" style="3" customWidth="1"/>
    <col min="9" max="16384" width="9.1328125" style="3"/>
  </cols>
  <sheetData>
    <row r="1" spans="1:8">
      <c r="A1" s="290"/>
      <c r="B1" s="290"/>
      <c r="C1" s="290"/>
      <c r="D1" s="290"/>
      <c r="E1" s="290"/>
      <c r="F1" s="290"/>
      <c r="G1" s="290"/>
      <c r="H1" s="127" t="s">
        <v>108</v>
      </c>
    </row>
    <row r="2" spans="1:8">
      <c r="A2" s="291" t="s">
        <v>21</v>
      </c>
      <c r="B2" s="291"/>
      <c r="C2" s="291"/>
      <c r="D2" s="291"/>
      <c r="E2" s="291"/>
      <c r="F2" s="291"/>
      <c r="G2" s="291"/>
    </row>
    <row r="3" spans="1:8">
      <c r="A3" s="291"/>
      <c r="B3" s="291"/>
      <c r="C3" s="291"/>
      <c r="D3" s="291"/>
      <c r="E3" s="291"/>
      <c r="F3" s="291"/>
      <c r="G3" s="291"/>
    </row>
    <row r="4" spans="1:8" ht="15.75">
      <c r="A4" s="292" t="s">
        <v>84</v>
      </c>
      <c r="B4" s="292"/>
      <c r="C4" s="292"/>
      <c r="D4" s="292"/>
      <c r="E4" s="292"/>
      <c r="F4" s="292"/>
      <c r="G4" s="292"/>
    </row>
    <row r="5" spans="1:8">
      <c r="A5" s="290"/>
      <c r="B5" s="290"/>
      <c r="C5" s="290"/>
      <c r="D5" s="290"/>
      <c r="E5" s="290"/>
      <c r="F5" s="290"/>
      <c r="G5" s="290"/>
    </row>
    <row r="6" spans="1:8">
      <c r="A6" s="291" t="s">
        <v>403</v>
      </c>
      <c r="B6" s="293" t="s">
        <v>80</v>
      </c>
      <c r="C6" s="293" t="s">
        <v>81</v>
      </c>
      <c r="D6" s="293" t="s">
        <v>82</v>
      </c>
      <c r="E6" s="293" t="s">
        <v>79</v>
      </c>
      <c r="F6" s="293" t="s">
        <v>80</v>
      </c>
      <c r="G6" s="293" t="s">
        <v>81</v>
      </c>
    </row>
    <row r="7" spans="1:8" s="122" customFormat="1">
      <c r="A7" s="294"/>
      <c r="B7" s="295">
        <v>2019</v>
      </c>
      <c r="C7" s="295">
        <v>2019</v>
      </c>
      <c r="D7" s="295">
        <v>2018</v>
      </c>
      <c r="E7" s="295">
        <v>2018</v>
      </c>
      <c r="F7" s="295">
        <v>2018</v>
      </c>
      <c r="G7" s="295">
        <v>2018</v>
      </c>
    </row>
    <row r="8" spans="1:8" s="131" customFormat="1" ht="5.25">
      <c r="A8" s="158"/>
      <c r="B8" s="159"/>
      <c r="C8" s="159"/>
      <c r="D8" s="159"/>
      <c r="E8" s="159"/>
      <c r="F8" s="159"/>
      <c r="G8" s="159"/>
    </row>
    <row r="9" spans="1:8" s="12" customFormat="1" ht="14.25">
      <c r="A9" s="36" t="s">
        <v>68</v>
      </c>
      <c r="B9" s="111">
        <v>2332.6025192010002</v>
      </c>
      <c r="C9" s="111">
        <v>2090.4698149344099</v>
      </c>
      <c r="D9" s="111">
        <v>1187.3058364076001</v>
      </c>
      <c r="E9" s="111">
        <v>1692.58316460998</v>
      </c>
      <c r="F9" s="111">
        <v>1723.7336805907801</v>
      </c>
      <c r="G9" s="111">
        <v>1492.9999893546301</v>
      </c>
    </row>
    <row r="10" spans="1:8" s="12" customFormat="1" ht="14.25">
      <c r="A10" s="36" t="s">
        <v>113</v>
      </c>
      <c r="B10" s="111">
        <v>13.19913573</v>
      </c>
      <c r="C10" s="111">
        <v>13.57915571</v>
      </c>
      <c r="D10" s="111">
        <v>14.057792770000001</v>
      </c>
      <c r="E10" s="111">
        <v>17.1551845900002</v>
      </c>
      <c r="F10" s="111">
        <v>20.013860389999699</v>
      </c>
      <c r="G10" s="111">
        <v>19.837173289999999</v>
      </c>
    </row>
    <row r="11" spans="1:8" s="12" customFormat="1" ht="15.75">
      <c r="A11" s="36" t="s">
        <v>106</v>
      </c>
      <c r="B11" s="111">
        <v>5416.0638350199997</v>
      </c>
      <c r="C11" s="111">
        <v>5962.02543668</v>
      </c>
      <c r="D11" s="111">
        <v>6288.4028443899997</v>
      </c>
      <c r="E11" s="111">
        <v>5724.1245930100004</v>
      </c>
      <c r="F11" s="111">
        <v>5794.4135504799997</v>
      </c>
      <c r="G11" s="111">
        <v>5577.9661012899996</v>
      </c>
    </row>
    <row r="12" spans="1:8" s="12" customFormat="1" ht="14.25">
      <c r="A12" s="91" t="s">
        <v>76</v>
      </c>
      <c r="B12" s="144">
        <v>7761.8654899510002</v>
      </c>
      <c r="C12" s="144">
        <v>8066.1744073244099</v>
      </c>
      <c r="D12" s="144">
        <v>7489.4664735675997</v>
      </c>
      <c r="E12" s="144">
        <v>7433.8629422099802</v>
      </c>
      <c r="F12" s="144">
        <v>7538.16109146078</v>
      </c>
      <c r="G12" s="144">
        <v>7090.8032639346302</v>
      </c>
    </row>
    <row r="13" spans="1:8" s="12" customFormat="1" ht="14.25">
      <c r="A13" s="36"/>
      <c r="B13" s="111"/>
      <c r="C13" s="111"/>
      <c r="D13" s="111"/>
      <c r="E13" s="111"/>
      <c r="F13" s="111"/>
      <c r="G13" s="111"/>
    </row>
    <row r="14" spans="1:8" s="12" customFormat="1" ht="15.75">
      <c r="A14" s="56" t="s">
        <v>107</v>
      </c>
      <c r="B14" s="112">
        <v>18635.027972759999</v>
      </c>
      <c r="C14" s="112">
        <v>18344.0688104</v>
      </c>
      <c r="D14" s="112">
        <v>17092.74566746</v>
      </c>
      <c r="E14" s="112">
        <v>15511.46801574</v>
      </c>
      <c r="F14" s="112">
        <v>15057.4718151</v>
      </c>
      <c r="G14" s="112">
        <v>14344.844246500001</v>
      </c>
    </row>
    <row r="15" spans="1:8" s="12" customFormat="1" ht="14.25">
      <c r="A15" s="74" t="s">
        <v>125</v>
      </c>
      <c r="B15" s="160">
        <v>8923.6366535601992</v>
      </c>
      <c r="C15" s="160">
        <v>7412.4882383674203</v>
      </c>
      <c r="D15" s="160">
        <v>6051.5975448170802</v>
      </c>
      <c r="E15" s="160">
        <v>4902.2562781472097</v>
      </c>
      <c r="F15" s="160">
        <v>4863.9458703691798</v>
      </c>
      <c r="G15" s="160">
        <v>4789.7447759999995</v>
      </c>
    </row>
    <row r="16" spans="1:8" s="12" customFormat="1" ht="14.25">
      <c r="A16" s="74" t="s">
        <v>126</v>
      </c>
      <c r="B16" s="160">
        <v>9711.3913192027594</v>
      </c>
      <c r="C16" s="160">
        <v>10931.580572029299</v>
      </c>
      <c r="D16" s="160">
        <v>11041.1481226429</v>
      </c>
      <c r="E16" s="160">
        <v>10609.211737592799</v>
      </c>
      <c r="F16" s="160">
        <v>10193.519056321</v>
      </c>
      <c r="G16" s="160">
        <v>9554.0825819999991</v>
      </c>
    </row>
    <row r="17" spans="1:7" s="12" customFormat="1" ht="14.25">
      <c r="A17" s="74"/>
      <c r="B17" s="111"/>
      <c r="C17" s="111"/>
      <c r="D17" s="111"/>
      <c r="E17" s="111"/>
      <c r="F17" s="111"/>
      <c r="G17" s="111"/>
    </row>
    <row r="18" spans="1:7" s="12" customFormat="1" ht="14.25">
      <c r="A18" s="36" t="s">
        <v>57</v>
      </c>
      <c r="B18" s="111">
        <v>5597.6813476500001</v>
      </c>
      <c r="C18" s="111">
        <v>5626.8176148299999</v>
      </c>
      <c r="D18" s="111">
        <v>5950.2026481399998</v>
      </c>
      <c r="E18" s="111">
        <v>6038.8695353000003</v>
      </c>
      <c r="F18" s="111">
        <v>5626.0923301800003</v>
      </c>
      <c r="G18" s="111">
        <v>4571.1478356699999</v>
      </c>
    </row>
    <row r="19" spans="1:7" s="12" customFormat="1" ht="14.25">
      <c r="A19" s="36" t="s">
        <v>54</v>
      </c>
      <c r="B19" s="111">
        <v>845.79137846000003</v>
      </c>
      <c r="C19" s="111">
        <v>858.97373358000004</v>
      </c>
      <c r="D19" s="111">
        <v>838.74401983999996</v>
      </c>
      <c r="E19" s="111">
        <v>832.06509313000004</v>
      </c>
      <c r="F19" s="111">
        <v>834.04792333</v>
      </c>
      <c r="G19" s="111">
        <v>847.55430597999998</v>
      </c>
    </row>
    <row r="20" spans="1:7" s="12" customFormat="1" ht="14.25">
      <c r="A20" s="91" t="s">
        <v>77</v>
      </c>
      <c r="B20" s="144">
        <v>25078.500698870001</v>
      </c>
      <c r="C20" s="144">
        <v>24829.860158809999</v>
      </c>
      <c r="D20" s="144">
        <v>23881.692335439999</v>
      </c>
      <c r="E20" s="144">
        <v>22382.402644170001</v>
      </c>
      <c r="F20" s="144">
        <v>21517.61206861</v>
      </c>
      <c r="G20" s="144">
        <v>19763.54638815</v>
      </c>
    </row>
    <row r="21" spans="1:7" s="131" customFormat="1" ht="5.25">
      <c r="A21" s="157"/>
      <c r="B21" s="157"/>
      <c r="C21" s="157"/>
      <c r="D21" s="157"/>
      <c r="E21" s="157"/>
      <c r="F21" s="157"/>
      <c r="G21" s="157"/>
    </row>
    <row r="22" spans="1:7" ht="13.5">
      <c r="A22" s="156" t="s">
        <v>128</v>
      </c>
      <c r="B22" s="10"/>
      <c r="C22" s="10"/>
      <c r="D22" s="10"/>
      <c r="E22" s="10"/>
      <c r="F22" s="10"/>
      <c r="G22" s="10"/>
    </row>
    <row r="23" spans="1:7" ht="13.5">
      <c r="A23" s="156" t="s">
        <v>129</v>
      </c>
      <c r="B23" s="10"/>
      <c r="C23" s="10"/>
      <c r="D23" s="10"/>
      <c r="E23" s="10"/>
      <c r="F23" s="10"/>
      <c r="G23" s="10"/>
    </row>
    <row r="24" spans="1:7" ht="15" customHeight="1">
      <c r="A24" s="10"/>
      <c r="B24" s="10"/>
      <c r="C24" s="10"/>
      <c r="D24" s="10"/>
      <c r="E24" s="10"/>
      <c r="F24" s="10"/>
      <c r="G24" s="10"/>
    </row>
    <row r="25" spans="1:7" ht="15" customHeight="1">
      <c r="A25" s="10"/>
      <c r="B25" s="10"/>
      <c r="C25" s="10"/>
      <c r="D25" s="10"/>
      <c r="E25" s="10"/>
      <c r="F25" s="10"/>
      <c r="G25" s="10"/>
    </row>
  </sheetData>
  <hyperlinks>
    <hyperlink ref="H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6"/>
  <sheetViews>
    <sheetView zoomScale="90" zoomScaleNormal="90" workbookViewId="0">
      <pane ySplit="7" topLeftCell="A11" activePane="bottomLeft" state="frozen"/>
      <selection activeCell="D16" sqref="D16"/>
      <selection pane="bottomLeft" activeCell="U55" sqref="U55:U56"/>
    </sheetView>
  </sheetViews>
  <sheetFormatPr defaultColWidth="9.1328125" defaultRowHeight="14.25"/>
  <cols>
    <col min="1" max="1" width="52" style="3" customWidth="1"/>
    <col min="2" max="7" width="11.86328125" style="110" customWidth="1"/>
    <col min="8" max="8" width="14.3984375" style="3" customWidth="1"/>
    <col min="9" max="16384" width="9.1328125" style="3"/>
  </cols>
  <sheetData>
    <row r="1" spans="1:8" ht="13.15">
      <c r="A1" s="259"/>
      <c r="B1" s="296"/>
      <c r="C1" s="296"/>
      <c r="D1" s="296"/>
      <c r="E1" s="296"/>
      <c r="F1" s="296"/>
      <c r="G1" s="296"/>
      <c r="H1" s="127" t="s">
        <v>108</v>
      </c>
    </row>
    <row r="2" spans="1:8" ht="13.15">
      <c r="A2" s="249" t="s">
        <v>70</v>
      </c>
      <c r="B2" s="297"/>
      <c r="C2" s="297"/>
      <c r="D2" s="297"/>
      <c r="E2" s="297"/>
      <c r="F2" s="297"/>
      <c r="G2" s="297"/>
    </row>
    <row r="3" spans="1:8" ht="13.15">
      <c r="A3" s="249"/>
      <c r="B3" s="297"/>
      <c r="C3" s="297"/>
      <c r="D3" s="297"/>
      <c r="E3" s="297"/>
      <c r="F3" s="297"/>
      <c r="G3" s="297"/>
    </row>
    <row r="4" spans="1:8" ht="15.75">
      <c r="A4" s="255" t="s">
        <v>66</v>
      </c>
      <c r="B4" s="298"/>
      <c r="C4" s="298"/>
      <c r="D4" s="298"/>
      <c r="E4" s="298"/>
      <c r="F4" s="298"/>
      <c r="G4" s="298"/>
    </row>
    <row r="5" spans="1:8" ht="13.15">
      <c r="A5" s="257"/>
      <c r="B5" s="299"/>
      <c r="C5" s="299"/>
      <c r="D5" s="299"/>
      <c r="E5" s="299"/>
      <c r="F5" s="299"/>
      <c r="G5" s="299"/>
    </row>
    <row r="6" spans="1:8" ht="13.15">
      <c r="A6" s="257" t="s">
        <v>403</v>
      </c>
      <c r="B6" s="242" t="s">
        <v>22</v>
      </c>
      <c r="C6" s="242" t="s">
        <v>5</v>
      </c>
      <c r="D6" s="242" t="s">
        <v>0</v>
      </c>
      <c r="E6" s="242" t="s">
        <v>23</v>
      </c>
      <c r="F6" s="242" t="s">
        <v>22</v>
      </c>
      <c r="G6" s="242" t="s">
        <v>5</v>
      </c>
    </row>
    <row r="7" spans="1:8" ht="13.15">
      <c r="A7" s="257"/>
      <c r="B7" s="242">
        <v>2019</v>
      </c>
      <c r="C7" s="242">
        <v>2019</v>
      </c>
      <c r="D7" s="242">
        <v>2018</v>
      </c>
      <c r="E7" s="242">
        <v>2018</v>
      </c>
      <c r="F7" s="242">
        <v>2018</v>
      </c>
      <c r="G7" s="242">
        <v>2018</v>
      </c>
    </row>
    <row r="8" spans="1:8" s="131" customFormat="1" ht="5.25">
      <c r="A8" s="162"/>
      <c r="B8" s="163"/>
      <c r="C8" s="163"/>
      <c r="D8" s="163"/>
      <c r="E8" s="163"/>
      <c r="F8" s="163"/>
      <c r="G8" s="163"/>
    </row>
    <row r="9" spans="1:8" s="12" customFormat="1">
      <c r="A9" s="167" t="s">
        <v>67</v>
      </c>
      <c r="B9" s="111">
        <v>466.82004187820701</v>
      </c>
      <c r="C9" s="111">
        <v>453.25080072387101</v>
      </c>
      <c r="D9" s="111">
        <v>402.53388906523298</v>
      </c>
      <c r="E9" s="111">
        <v>354.278228417354</v>
      </c>
      <c r="F9" s="111">
        <v>314.22541286809098</v>
      </c>
      <c r="G9" s="111">
        <v>266.01647324857601</v>
      </c>
    </row>
    <row r="10" spans="1:8" s="12" customFormat="1">
      <c r="A10" s="167" t="s">
        <v>10</v>
      </c>
      <c r="B10" s="111">
        <v>-103.631967660459</v>
      </c>
      <c r="C10" s="111">
        <v>-103.450150681869</v>
      </c>
      <c r="D10" s="111">
        <v>-104.664457835436</v>
      </c>
      <c r="E10" s="111">
        <v>-94.357645714200302</v>
      </c>
      <c r="F10" s="111">
        <v>-80.872848911332696</v>
      </c>
      <c r="G10" s="111">
        <v>-75.356098776039701</v>
      </c>
    </row>
    <row r="11" spans="1:8" s="12" customFormat="1">
      <c r="A11" s="171" t="s">
        <v>1</v>
      </c>
      <c r="B11" s="144">
        <v>363.18807421774801</v>
      </c>
      <c r="C11" s="144">
        <v>349.80065004200202</v>
      </c>
      <c r="D11" s="144">
        <v>297.86943122979699</v>
      </c>
      <c r="E11" s="144">
        <v>259.92058270315403</v>
      </c>
      <c r="F11" s="144">
        <v>233.35256395675799</v>
      </c>
      <c r="G11" s="144">
        <v>190.66037447253601</v>
      </c>
    </row>
    <row r="12" spans="1:8" s="12" customFormat="1">
      <c r="A12" s="167"/>
      <c r="B12" s="111"/>
      <c r="C12" s="111"/>
      <c r="D12" s="111"/>
      <c r="E12" s="111"/>
      <c r="F12" s="111"/>
      <c r="G12" s="111"/>
    </row>
    <row r="13" spans="1:8" s="12" customFormat="1">
      <c r="A13" s="169" t="s">
        <v>381</v>
      </c>
      <c r="B13" s="111" t="s">
        <v>48</v>
      </c>
      <c r="C13" s="111" t="s">
        <v>48</v>
      </c>
      <c r="D13" s="111">
        <v>1385.5397977</v>
      </c>
      <c r="E13" s="111" t="s">
        <v>48</v>
      </c>
      <c r="F13" s="111">
        <v>561.55597624999996</v>
      </c>
      <c r="G13" s="111" t="s">
        <v>48</v>
      </c>
    </row>
    <row r="14" spans="1:8" s="12" customFormat="1">
      <c r="A14" s="167" t="s">
        <v>9</v>
      </c>
      <c r="B14" s="111">
        <v>1.3875860097338799</v>
      </c>
      <c r="C14" s="111">
        <v>1.5144127913640599</v>
      </c>
      <c r="D14" s="111">
        <v>1.77888043115655</v>
      </c>
      <c r="E14" s="111">
        <v>1.37892391807457</v>
      </c>
      <c r="F14" s="111">
        <v>1.31590880443444</v>
      </c>
      <c r="G14" s="111">
        <v>1.49572830624832</v>
      </c>
    </row>
    <row r="15" spans="1:8" s="12" customFormat="1">
      <c r="A15" s="167" t="s">
        <v>132</v>
      </c>
      <c r="B15" s="111">
        <v>-0.83594181171269699</v>
      </c>
      <c r="C15" s="111">
        <v>-43.333748228299797</v>
      </c>
      <c r="D15" s="111">
        <v>-32.377081781555397</v>
      </c>
      <c r="E15" s="111">
        <v>12.777182673365299</v>
      </c>
      <c r="F15" s="111">
        <v>-32.131958495392396</v>
      </c>
      <c r="G15" s="111">
        <v>-144.23835798462801</v>
      </c>
    </row>
    <row r="16" spans="1:8" s="12" customFormat="1">
      <c r="A16" s="164" t="s">
        <v>379</v>
      </c>
      <c r="B16" s="111">
        <v>-1.4870743200000001</v>
      </c>
      <c r="C16" s="111">
        <v>-2.5092607899999999</v>
      </c>
      <c r="D16" s="111">
        <v>-0.78101885000000004</v>
      </c>
      <c r="E16" s="111" t="s">
        <v>48</v>
      </c>
      <c r="F16" s="111">
        <v>-1.44668299</v>
      </c>
      <c r="G16" s="111" t="s">
        <v>48</v>
      </c>
    </row>
    <row r="17" spans="1:7" s="12" customFormat="1">
      <c r="A17" s="167" t="s">
        <v>133</v>
      </c>
      <c r="B17" s="111">
        <v>47.571111758825801</v>
      </c>
      <c r="C17" s="111">
        <v>70.448027948106002</v>
      </c>
      <c r="D17" s="111">
        <v>85.494923269228195</v>
      </c>
      <c r="E17" s="111">
        <v>66.518501782456894</v>
      </c>
      <c r="F17" s="111">
        <v>92.212394673490095</v>
      </c>
      <c r="G17" s="111">
        <v>65.102372631232399</v>
      </c>
    </row>
    <row r="18" spans="1:7" s="12" customFormat="1">
      <c r="A18" s="171" t="s">
        <v>2</v>
      </c>
      <c r="B18" s="144">
        <v>409.82375585459499</v>
      </c>
      <c r="C18" s="144">
        <v>375.92008176317199</v>
      </c>
      <c r="D18" s="144">
        <v>1737.5249319986301</v>
      </c>
      <c r="E18" s="144">
        <v>340.59519107705</v>
      </c>
      <c r="F18" s="144">
        <v>854.85820219928996</v>
      </c>
      <c r="G18" s="144">
        <v>113.020117425389</v>
      </c>
    </row>
    <row r="19" spans="1:7" s="12" customFormat="1">
      <c r="A19" s="167"/>
      <c r="B19" s="111"/>
      <c r="C19" s="111"/>
      <c r="D19" s="111"/>
      <c r="E19" s="111"/>
      <c r="F19" s="111"/>
      <c r="G19" s="111"/>
    </row>
    <row r="20" spans="1:7" s="12" customFormat="1">
      <c r="A20" s="167" t="s">
        <v>377</v>
      </c>
      <c r="B20" s="111"/>
      <c r="C20" s="111"/>
      <c r="D20" s="111"/>
      <c r="E20" s="111"/>
      <c r="F20" s="111"/>
      <c r="G20" s="111"/>
    </row>
    <row r="21" spans="1:7" s="12" customFormat="1">
      <c r="A21" s="167" t="s">
        <v>134</v>
      </c>
      <c r="B21" s="111">
        <v>-94.833093873357996</v>
      </c>
      <c r="C21" s="111">
        <v>-94.697077692460496</v>
      </c>
      <c r="D21" s="111">
        <v>-101.601065355728</v>
      </c>
      <c r="E21" s="111">
        <v>-81.0423801612516</v>
      </c>
      <c r="F21" s="111">
        <v>-94.244768584969606</v>
      </c>
      <c r="G21" s="111">
        <v>-86.623079725959698</v>
      </c>
    </row>
    <row r="22" spans="1:7" s="12" customFormat="1">
      <c r="A22" s="167" t="s">
        <v>378</v>
      </c>
      <c r="B22" s="111">
        <v>-185.62287665850599</v>
      </c>
      <c r="C22" s="111">
        <v>-159.167217008026</v>
      </c>
      <c r="D22" s="111">
        <v>-184.95252591851201</v>
      </c>
      <c r="E22" s="111">
        <v>-140.737866629076</v>
      </c>
      <c r="F22" s="111">
        <v>-137.80976258595101</v>
      </c>
      <c r="G22" s="111">
        <v>-129.09078374977128</v>
      </c>
    </row>
    <row r="23" spans="1:7" s="12" customFormat="1">
      <c r="A23" s="170" t="s">
        <v>49</v>
      </c>
      <c r="B23" s="111">
        <v>-13.339575640169601</v>
      </c>
      <c r="C23" s="111">
        <v>-11.6120976950951</v>
      </c>
      <c r="D23" s="111">
        <v>-8.0023257474390199</v>
      </c>
      <c r="E23" s="111">
        <v>-8.1011412330310009</v>
      </c>
      <c r="F23" s="111">
        <v>-8.4090365241681493</v>
      </c>
      <c r="G23" s="111">
        <v>-7.5323918035431303</v>
      </c>
    </row>
    <row r="24" spans="1:7" s="131" customFormat="1">
      <c r="A24" s="171" t="s">
        <v>3</v>
      </c>
      <c r="B24" s="144">
        <v>-293.79554617203399</v>
      </c>
      <c r="C24" s="144">
        <v>-265.57639239558199</v>
      </c>
      <c r="D24" s="144">
        <v>-294.55591702167902</v>
      </c>
      <c r="E24" s="144">
        <v>-229.88138802335899</v>
      </c>
      <c r="F24" s="144">
        <v>-240.46356769508901</v>
      </c>
      <c r="G24" s="144">
        <v>-223.846255279274</v>
      </c>
    </row>
    <row r="25" spans="1:7" s="12" customFormat="1">
      <c r="A25" s="168"/>
      <c r="B25" s="111"/>
      <c r="C25" s="111"/>
      <c r="D25" s="111"/>
      <c r="E25" s="111"/>
      <c r="F25" s="111"/>
      <c r="G25" s="111"/>
    </row>
    <row r="26" spans="1:7" s="12" customFormat="1">
      <c r="A26" s="168" t="s">
        <v>143</v>
      </c>
      <c r="B26" s="114">
        <v>116.028209682561</v>
      </c>
      <c r="C26" s="114">
        <v>110.343689367591</v>
      </c>
      <c r="D26" s="114">
        <v>1442.9690149769499</v>
      </c>
      <c r="E26" s="114">
        <v>110.713803053692</v>
      </c>
      <c r="F26" s="114">
        <v>614.89463450420203</v>
      </c>
      <c r="G26" s="114">
        <v>-110.2261381528</v>
      </c>
    </row>
    <row r="27" spans="1:7">
      <c r="A27" s="168"/>
      <c r="B27" s="111"/>
      <c r="C27" s="111"/>
      <c r="D27" s="111"/>
      <c r="E27" s="111"/>
      <c r="F27" s="111"/>
      <c r="G27" s="111"/>
    </row>
    <row r="28" spans="1:7">
      <c r="A28" s="167" t="s">
        <v>131</v>
      </c>
      <c r="B28" s="111">
        <v>5.9223156900000102</v>
      </c>
      <c r="C28" s="111">
        <v>29.627021020000001</v>
      </c>
      <c r="D28" s="111">
        <v>23.05692213</v>
      </c>
      <c r="E28" s="111">
        <v>19.238547990000001</v>
      </c>
      <c r="F28" s="111">
        <v>12.51133564</v>
      </c>
      <c r="G28" s="111">
        <v>28.247319860000001</v>
      </c>
    </row>
    <row r="29" spans="1:7">
      <c r="A29" s="164" t="s">
        <v>385</v>
      </c>
      <c r="B29" s="111" t="s">
        <v>48</v>
      </c>
      <c r="C29" s="111" t="s">
        <v>48</v>
      </c>
      <c r="D29" s="111">
        <v>-1454.1206215899999</v>
      </c>
      <c r="E29" s="111" t="s">
        <v>48</v>
      </c>
      <c r="F29" s="111" t="s">
        <v>48</v>
      </c>
      <c r="G29" s="111" t="s">
        <v>48</v>
      </c>
    </row>
    <row r="30" spans="1:7">
      <c r="A30" s="170" t="s">
        <v>144</v>
      </c>
      <c r="B30" s="111">
        <v>13.471819480000001</v>
      </c>
      <c r="C30" s="111">
        <v>14.606494789999999</v>
      </c>
      <c r="D30" s="111">
        <v>28.1193685</v>
      </c>
      <c r="E30" s="111">
        <v>16.606841469999999</v>
      </c>
      <c r="F30" s="111">
        <v>18.73217099</v>
      </c>
      <c r="G30" s="111">
        <v>19.024732449999998</v>
      </c>
    </row>
    <row r="31" spans="1:7">
      <c r="A31" s="171" t="s">
        <v>146</v>
      </c>
      <c r="B31" s="144">
        <v>135.422344852561</v>
      </c>
      <c r="C31" s="144">
        <v>154.577205177591</v>
      </c>
      <c r="D31" s="144">
        <v>40.024684016948001</v>
      </c>
      <c r="E31" s="144">
        <v>146.55919251369201</v>
      </c>
      <c r="F31" s="144">
        <v>646.63814113420199</v>
      </c>
      <c r="G31" s="144">
        <v>-62.954085842799998</v>
      </c>
    </row>
    <row r="32" spans="1:7">
      <c r="A32" s="167"/>
      <c r="B32" s="111"/>
      <c r="C32" s="111"/>
      <c r="D32" s="111"/>
      <c r="E32" s="111"/>
      <c r="F32" s="111"/>
      <c r="G32" s="111"/>
    </row>
    <row r="33" spans="1:7">
      <c r="A33" s="170" t="s">
        <v>145</v>
      </c>
      <c r="B33" s="111" t="s">
        <v>48</v>
      </c>
      <c r="C33" s="111" t="s">
        <v>48</v>
      </c>
      <c r="D33" s="111">
        <v>-56.637490829999997</v>
      </c>
      <c r="E33" s="111" t="s">
        <v>48</v>
      </c>
      <c r="F33" s="111" t="s">
        <v>48</v>
      </c>
      <c r="G33" s="111" t="s">
        <v>48</v>
      </c>
    </row>
    <row r="34" spans="1:7">
      <c r="A34" s="167" t="s">
        <v>395</v>
      </c>
      <c r="B34" s="111">
        <v>-24.1871721074315</v>
      </c>
      <c r="C34" s="111">
        <v>-33.856590798605403</v>
      </c>
      <c r="D34" s="111">
        <v>33.961840039931602</v>
      </c>
      <c r="E34" s="111">
        <v>-58.837089683605498</v>
      </c>
      <c r="F34" s="111">
        <v>-34.780741687571698</v>
      </c>
      <c r="G34" s="111">
        <v>-6.6304140251928603</v>
      </c>
    </row>
    <row r="35" spans="1:7" ht="14.65" thickBot="1">
      <c r="A35" s="172" t="s">
        <v>139</v>
      </c>
      <c r="B35" s="113">
        <v>111.23517274513</v>
      </c>
      <c r="C35" s="113">
        <v>120.720614378985</v>
      </c>
      <c r="D35" s="113">
        <v>17.349033226879602</v>
      </c>
      <c r="E35" s="113">
        <v>87.722102830086399</v>
      </c>
      <c r="F35" s="113">
        <v>611.85739944662998</v>
      </c>
      <c r="G35" s="113">
        <v>-69.584499867992804</v>
      </c>
    </row>
    <row r="36" spans="1:7" ht="14.65" thickTop="1">
      <c r="B36" s="111"/>
      <c r="C36" s="111"/>
      <c r="D36" s="111"/>
      <c r="E36" s="111"/>
      <c r="F36" s="111"/>
      <c r="G36" s="111"/>
    </row>
  </sheetData>
  <hyperlinks>
    <hyperlink ref="H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K62"/>
  <sheetViews>
    <sheetView showGridLines="0" zoomScale="90" zoomScaleNormal="90" workbookViewId="0">
      <pane ySplit="7" topLeftCell="A35" activePane="bottomLeft" state="frozen"/>
      <selection activeCell="D16" sqref="D16"/>
      <selection pane="bottomLeft" activeCell="I59" sqref="I59"/>
    </sheetView>
  </sheetViews>
  <sheetFormatPr defaultColWidth="9.1328125" defaultRowHeight="14.25"/>
  <cols>
    <col min="1" max="1" width="52.3984375" style="3" customWidth="1"/>
    <col min="2" max="7" width="15.73046875" style="49" customWidth="1"/>
    <col min="8" max="8" width="14.59765625" style="3" customWidth="1"/>
    <col min="9" max="10" width="15" style="3" customWidth="1"/>
    <col min="11" max="16384" width="9.1328125" style="3"/>
  </cols>
  <sheetData>
    <row r="1" spans="1:8" s="52" customFormat="1" ht="13.15">
      <c r="A1" s="259"/>
      <c r="B1" s="260"/>
      <c r="C1" s="260"/>
      <c r="D1" s="260"/>
      <c r="E1" s="260"/>
      <c r="F1" s="260"/>
      <c r="G1" s="260"/>
      <c r="H1" s="127" t="s">
        <v>108</v>
      </c>
    </row>
    <row r="2" spans="1:8" s="52" customFormat="1" ht="13.15">
      <c r="A2" s="249" t="s">
        <v>70</v>
      </c>
      <c r="B2" s="254"/>
      <c r="C2" s="254"/>
      <c r="D2" s="254"/>
      <c r="E2" s="254"/>
      <c r="F2" s="254"/>
      <c r="G2" s="254"/>
    </row>
    <row r="3" spans="1:8" s="52" customFormat="1" ht="13.15">
      <c r="A3" s="249"/>
      <c r="B3" s="254"/>
      <c r="C3" s="254"/>
      <c r="D3" s="254"/>
      <c r="E3" s="254"/>
      <c r="F3" s="254"/>
      <c r="G3" s="254"/>
    </row>
    <row r="4" spans="1:8" s="52" customFormat="1" ht="15.75">
      <c r="A4" s="250" t="s">
        <v>56</v>
      </c>
      <c r="B4" s="268"/>
      <c r="C4" s="268"/>
      <c r="D4" s="268"/>
      <c r="E4" s="268"/>
      <c r="F4" s="268"/>
      <c r="G4" s="268"/>
    </row>
    <row r="5" spans="1:8" s="52" customFormat="1" ht="13.15">
      <c r="A5" s="249"/>
      <c r="B5" s="254"/>
      <c r="C5" s="254"/>
      <c r="D5" s="254"/>
      <c r="E5" s="254"/>
      <c r="F5" s="254"/>
      <c r="G5" s="254"/>
    </row>
    <row r="6" spans="1:8" s="52" customFormat="1" ht="13.15">
      <c r="A6" s="249" t="s">
        <v>403</v>
      </c>
      <c r="B6" s="279" t="s">
        <v>80</v>
      </c>
      <c r="C6" s="279" t="s">
        <v>81</v>
      </c>
      <c r="D6" s="279" t="s">
        <v>82</v>
      </c>
      <c r="E6" s="279" t="s">
        <v>79</v>
      </c>
      <c r="F6" s="279" t="s">
        <v>80</v>
      </c>
      <c r="G6" s="279" t="s">
        <v>81</v>
      </c>
    </row>
    <row r="7" spans="1:8" s="106" customFormat="1" ht="13.15">
      <c r="A7" s="280"/>
      <c r="B7" s="281">
        <v>2019</v>
      </c>
      <c r="C7" s="281">
        <v>2019</v>
      </c>
      <c r="D7" s="281">
        <v>2018</v>
      </c>
      <c r="E7" s="281">
        <v>2018</v>
      </c>
      <c r="F7" s="281">
        <v>2018</v>
      </c>
      <c r="G7" s="281">
        <v>2018</v>
      </c>
      <c r="H7" s="3"/>
    </row>
    <row r="8" spans="1:8" s="131" customFormat="1" ht="5.25">
      <c r="A8" s="154"/>
      <c r="B8" s="155"/>
      <c r="C8" s="155"/>
      <c r="D8" s="155"/>
      <c r="E8" s="155"/>
      <c r="F8" s="155"/>
      <c r="G8" s="155"/>
    </row>
    <row r="9" spans="1:8" s="12" customFormat="1">
      <c r="A9" s="20" t="s">
        <v>12</v>
      </c>
      <c r="B9" s="108"/>
      <c r="C9" s="108"/>
      <c r="D9" s="108"/>
      <c r="E9" s="108"/>
      <c r="F9" s="108"/>
      <c r="G9" s="108"/>
    </row>
    <row r="10" spans="1:8" s="131" customFormat="1" ht="5.25">
      <c r="A10" s="154"/>
      <c r="B10" s="155"/>
      <c r="C10" s="155"/>
      <c r="D10" s="155"/>
      <c r="E10" s="155"/>
      <c r="F10" s="155"/>
      <c r="G10" s="155"/>
    </row>
    <row r="11" spans="1:8" s="12" customFormat="1">
      <c r="A11" s="32" t="s">
        <v>13</v>
      </c>
      <c r="B11" s="111">
        <v>1.7286673564626098E-2</v>
      </c>
      <c r="C11" s="111">
        <v>6.9758207399687397E-3</v>
      </c>
      <c r="D11" s="111">
        <v>1.3271647434777699E-2</v>
      </c>
      <c r="E11" s="111">
        <v>5.4241859603248697E-3</v>
      </c>
      <c r="F11" s="111">
        <v>1.0090978250674801E-2</v>
      </c>
      <c r="G11" s="111">
        <v>3.9003314393939399E-2</v>
      </c>
    </row>
    <row r="12" spans="1:8" s="12" customFormat="1">
      <c r="A12" s="32" t="s">
        <v>51</v>
      </c>
      <c r="B12" s="111">
        <v>2282.4150177699998</v>
      </c>
      <c r="C12" s="111">
        <v>2321.18429363</v>
      </c>
      <c r="D12" s="111">
        <v>2653.4409533799999</v>
      </c>
      <c r="E12" s="111">
        <v>2730.3176004299999</v>
      </c>
      <c r="F12" s="111">
        <v>2901.2004846200002</v>
      </c>
      <c r="G12" s="111">
        <v>2137.00670446</v>
      </c>
    </row>
    <row r="13" spans="1:8" s="12" customFormat="1">
      <c r="A13" s="32" t="s">
        <v>14</v>
      </c>
      <c r="B13" s="111">
        <v>1251.03492425176</v>
      </c>
      <c r="C13" s="111">
        <v>1280.2091416089099</v>
      </c>
      <c r="D13" s="111">
        <v>365.42086123455903</v>
      </c>
      <c r="E13" s="111">
        <v>939.36171682498104</v>
      </c>
      <c r="F13" s="111">
        <v>988.58246496093102</v>
      </c>
      <c r="G13" s="111">
        <v>676.642375698558</v>
      </c>
    </row>
    <row r="14" spans="1:8" s="12" customFormat="1">
      <c r="A14" s="32" t="s">
        <v>15</v>
      </c>
      <c r="B14" s="111">
        <v>16.366566099322402</v>
      </c>
      <c r="C14" s="111">
        <v>16.705784162318899</v>
      </c>
      <c r="D14" s="111">
        <v>17.1403751520143</v>
      </c>
      <c r="E14" s="111">
        <v>20.2435425100938</v>
      </c>
      <c r="F14" s="111">
        <v>23.140260756831001</v>
      </c>
      <c r="G14" s="111">
        <v>22.925117954031599</v>
      </c>
    </row>
    <row r="15" spans="1:8" s="12" customFormat="1">
      <c r="A15" s="32" t="s">
        <v>52</v>
      </c>
      <c r="B15" s="111">
        <v>5562.5363599820703</v>
      </c>
      <c r="C15" s="111">
        <v>5595.4582951120601</v>
      </c>
      <c r="D15" s="111">
        <v>5593.0848295820597</v>
      </c>
      <c r="E15" s="111">
        <v>4405.8098411620604</v>
      </c>
      <c r="F15" s="111">
        <v>3790.7325695720601</v>
      </c>
      <c r="G15" s="111">
        <v>2899.03855733206</v>
      </c>
    </row>
    <row r="16" spans="1:8" s="12" customFormat="1">
      <c r="A16" s="173" t="s">
        <v>147</v>
      </c>
      <c r="B16" s="111">
        <v>16807.824497609501</v>
      </c>
      <c r="C16" s="111">
        <v>15442.800812932101</v>
      </c>
      <c r="D16" s="111">
        <v>15181.7922587433</v>
      </c>
      <c r="E16" s="111">
        <v>13850.926799066099</v>
      </c>
      <c r="F16" s="111">
        <v>12509.006297296201</v>
      </c>
      <c r="G16" s="111">
        <v>11380.501630008201</v>
      </c>
    </row>
    <row r="17" spans="1:11" s="12" customFormat="1">
      <c r="A17" s="32" t="s">
        <v>16</v>
      </c>
      <c r="B17" s="111">
        <v>3133.6488172499999</v>
      </c>
      <c r="C17" s="111">
        <v>3640.84114305</v>
      </c>
      <c r="D17" s="111">
        <v>3634.9618910099998</v>
      </c>
      <c r="E17" s="111">
        <v>2993.80699258</v>
      </c>
      <c r="F17" s="111">
        <v>2893.2130658599999</v>
      </c>
      <c r="G17" s="111">
        <v>3440.9593968300001</v>
      </c>
    </row>
    <row r="18" spans="1:11" s="12" customFormat="1">
      <c r="A18" s="173" t="s">
        <v>372</v>
      </c>
      <c r="B18" s="111">
        <v>777.77263785529999</v>
      </c>
      <c r="C18" s="111">
        <v>721.63308337529998</v>
      </c>
      <c r="D18" s="111">
        <v>722.38007472530001</v>
      </c>
      <c r="E18" s="111">
        <v>2143.2640142053001</v>
      </c>
      <c r="F18" s="111">
        <v>2157.5694477452998</v>
      </c>
      <c r="G18" s="111">
        <v>2147.9652027452998</v>
      </c>
    </row>
    <row r="19" spans="1:11" s="12" customFormat="1">
      <c r="A19" s="32" t="s">
        <v>53</v>
      </c>
      <c r="B19" s="111">
        <v>18.93312268</v>
      </c>
      <c r="C19" s="111">
        <v>20.434346300000001</v>
      </c>
      <c r="D19" s="111">
        <v>21.982316919999999</v>
      </c>
      <c r="E19" s="111">
        <v>23.994580590000002</v>
      </c>
      <c r="F19" s="111">
        <v>25.882326930000001</v>
      </c>
      <c r="G19" s="111">
        <v>27.94189415</v>
      </c>
    </row>
    <row r="20" spans="1:11" s="12" customFormat="1">
      <c r="A20" s="32" t="s">
        <v>93</v>
      </c>
      <c r="B20" s="111">
        <v>172.568471318235</v>
      </c>
      <c r="C20" s="111">
        <v>176.36278556685201</v>
      </c>
      <c r="D20" s="111">
        <v>176.509233934642</v>
      </c>
      <c r="E20" s="111">
        <v>151.25669178262601</v>
      </c>
      <c r="F20" s="111">
        <v>136.618183900519</v>
      </c>
      <c r="G20" s="111">
        <v>118.37068447905099</v>
      </c>
    </row>
    <row r="21" spans="1:11" s="12" customFormat="1">
      <c r="A21" s="32" t="s">
        <v>94</v>
      </c>
      <c r="B21" s="111">
        <v>30.947507044215399</v>
      </c>
      <c r="C21" s="111">
        <v>27.552485783376799</v>
      </c>
      <c r="D21" s="111">
        <v>24.3594410704826</v>
      </c>
      <c r="E21" s="111">
        <v>26.121792473137099</v>
      </c>
      <c r="F21" s="111">
        <v>28.3454938830854</v>
      </c>
      <c r="G21" s="111">
        <v>29.194629218524302</v>
      </c>
    </row>
    <row r="22" spans="1:11" s="12" customFormat="1">
      <c r="A22" s="32" t="s">
        <v>6</v>
      </c>
      <c r="B22" s="111">
        <v>226.57319458112099</v>
      </c>
      <c r="C22" s="111">
        <v>333.90680154538097</v>
      </c>
      <c r="D22" s="111">
        <v>339.510223715721</v>
      </c>
      <c r="E22" s="111">
        <v>256.50607524765599</v>
      </c>
      <c r="F22" s="111">
        <v>118.46076822996</v>
      </c>
      <c r="G22" s="111">
        <v>256.00408351917702</v>
      </c>
    </row>
    <row r="23" spans="1:11" s="12" customFormat="1">
      <c r="A23" s="32" t="s">
        <v>17</v>
      </c>
      <c r="B23" s="111">
        <v>0.39419156618873702</v>
      </c>
      <c r="C23" s="111">
        <v>0.82253736321000603</v>
      </c>
      <c r="D23" s="111">
        <v>0.91091223887958805</v>
      </c>
      <c r="E23" s="111">
        <v>1.0108184148488299</v>
      </c>
      <c r="F23" s="111">
        <v>6.6547191971403903</v>
      </c>
      <c r="G23" s="111">
        <v>6.0781444540513796</v>
      </c>
    </row>
    <row r="24" spans="1:11" s="12" customFormat="1">
      <c r="A24" s="32" t="s">
        <v>95</v>
      </c>
      <c r="B24" s="111">
        <v>45.490596843440002</v>
      </c>
      <c r="C24" s="111">
        <v>34.480251658441901</v>
      </c>
      <c r="D24" s="111">
        <v>27.0178581908674</v>
      </c>
      <c r="E24" s="111">
        <v>25.792533917927599</v>
      </c>
      <c r="F24" s="111">
        <v>25.3042749684877</v>
      </c>
      <c r="G24" s="111">
        <v>37.380797004657502</v>
      </c>
      <c r="J24" s="6"/>
      <c r="K24" s="6"/>
    </row>
    <row r="25" spans="1:11" s="13" customFormat="1" ht="14.65" thickBot="1">
      <c r="A25" s="59" t="s">
        <v>7</v>
      </c>
      <c r="B25" s="113">
        <v>30326.523191524699</v>
      </c>
      <c r="C25" s="113">
        <v>29612.398737908701</v>
      </c>
      <c r="D25" s="113">
        <v>28758.224501545301</v>
      </c>
      <c r="E25" s="113">
        <v>27568.418423390602</v>
      </c>
      <c r="F25" s="113">
        <v>25604.720448898799</v>
      </c>
      <c r="G25" s="113">
        <v>23180.048221167999</v>
      </c>
      <c r="H25" s="12"/>
    </row>
    <row r="26" spans="1:11" s="12" customFormat="1" ht="14.65" thickTop="1">
      <c r="B26" s="58"/>
      <c r="C26" s="58"/>
      <c r="D26" s="58"/>
      <c r="E26" s="58"/>
      <c r="F26" s="58"/>
      <c r="G26" s="58"/>
    </row>
    <row r="27" spans="1:11" s="13" customFormat="1">
      <c r="A27" s="20" t="s">
        <v>394</v>
      </c>
      <c r="B27" s="26"/>
      <c r="C27" s="26"/>
      <c r="D27" s="26"/>
      <c r="E27" s="26"/>
      <c r="F27" s="26"/>
      <c r="G27" s="26"/>
      <c r="H27" s="12"/>
    </row>
    <row r="28" spans="1:11" s="131" customFormat="1" ht="5.25">
      <c r="B28" s="155"/>
      <c r="C28" s="155"/>
      <c r="D28" s="155"/>
      <c r="E28" s="155"/>
      <c r="F28" s="155"/>
      <c r="G28" s="155"/>
    </row>
    <row r="29" spans="1:11" s="13" customFormat="1">
      <c r="A29" s="20" t="s">
        <v>36</v>
      </c>
      <c r="B29" s="26"/>
      <c r="C29" s="26"/>
      <c r="D29" s="26"/>
      <c r="E29" s="26"/>
      <c r="F29" s="26"/>
      <c r="G29" s="26"/>
      <c r="H29" s="12"/>
    </row>
    <row r="30" spans="1:11" s="12" customFormat="1">
      <c r="A30" s="32" t="s">
        <v>96</v>
      </c>
      <c r="B30" s="111">
        <v>18635.027972759999</v>
      </c>
      <c r="C30" s="111">
        <v>18344.0688104</v>
      </c>
      <c r="D30" s="111">
        <v>17092.74566746</v>
      </c>
      <c r="E30" s="111">
        <v>15511.46801574</v>
      </c>
      <c r="F30" s="111">
        <v>15057.4718151</v>
      </c>
      <c r="G30" s="111">
        <v>14344.844246500001</v>
      </c>
      <c r="I30" s="75"/>
    </row>
    <row r="31" spans="1:11" s="12" customFormat="1">
      <c r="A31" s="32" t="s">
        <v>18</v>
      </c>
      <c r="B31" s="111">
        <v>85.88024249579</v>
      </c>
      <c r="C31" s="111">
        <v>61.839602983090202</v>
      </c>
      <c r="D31" s="111">
        <v>64.893287237636301</v>
      </c>
      <c r="E31" s="111">
        <v>98.335999348071795</v>
      </c>
      <c r="F31" s="111">
        <v>80.059840473279195</v>
      </c>
      <c r="G31" s="111">
        <v>40.4175304652832</v>
      </c>
      <c r="I31" s="75"/>
    </row>
    <row r="32" spans="1:11" s="12" customFormat="1">
      <c r="A32" s="32" t="s">
        <v>8</v>
      </c>
      <c r="B32" s="111">
        <v>618.78439344291098</v>
      </c>
      <c r="C32" s="111">
        <v>289.59169696813598</v>
      </c>
      <c r="D32" s="111">
        <v>524.06824406071598</v>
      </c>
      <c r="E32" s="111">
        <v>878.28969515779295</v>
      </c>
      <c r="F32" s="111">
        <v>435.16764704989299</v>
      </c>
      <c r="G32" s="111">
        <v>514.13812232795306</v>
      </c>
    </row>
    <row r="33" spans="1:9" s="12" customFormat="1">
      <c r="A33" s="32" t="s">
        <v>19</v>
      </c>
      <c r="B33" s="111">
        <v>3.901643</v>
      </c>
      <c r="C33" s="111">
        <v>4.6365478099999997</v>
      </c>
      <c r="D33" s="111">
        <v>5.3714526200000003</v>
      </c>
      <c r="E33" s="111">
        <v>1.725231</v>
      </c>
      <c r="F33" s="111">
        <v>1.725231</v>
      </c>
      <c r="G33" s="111">
        <v>1.725231</v>
      </c>
    </row>
    <row r="34" spans="1:9" s="12" customFormat="1">
      <c r="A34" s="32" t="s">
        <v>97</v>
      </c>
      <c r="B34" s="111">
        <v>92.745311667240898</v>
      </c>
      <c r="C34" s="111">
        <v>57.388048927389299</v>
      </c>
      <c r="D34" s="111">
        <v>67.691228317827694</v>
      </c>
      <c r="E34" s="111">
        <v>77.326214086297</v>
      </c>
      <c r="F34" s="111">
        <v>72.822299500699799</v>
      </c>
      <c r="G34" s="111">
        <v>71.079412405059301</v>
      </c>
    </row>
    <row r="35" spans="1:9" s="12" customFormat="1">
      <c r="A35" s="32" t="s">
        <v>20</v>
      </c>
      <c r="B35" s="111">
        <v>35.876700873936301</v>
      </c>
      <c r="C35" s="111">
        <v>40.449043576696297</v>
      </c>
      <c r="D35" s="111">
        <v>40.9310456613063</v>
      </c>
      <c r="E35" s="111">
        <v>34.307717639341597</v>
      </c>
      <c r="F35" s="111">
        <v>39.772575061225403</v>
      </c>
      <c r="G35" s="111">
        <v>58.843306578886697</v>
      </c>
    </row>
    <row r="36" spans="1:9" s="12" customFormat="1">
      <c r="A36" s="32" t="s">
        <v>398</v>
      </c>
      <c r="B36" s="111">
        <v>5597.6813476500001</v>
      </c>
      <c r="C36" s="111">
        <v>5626.8176148299999</v>
      </c>
      <c r="D36" s="111">
        <v>5950.2026481399998</v>
      </c>
      <c r="E36" s="111">
        <v>6038.8695353000003</v>
      </c>
      <c r="F36" s="111">
        <v>5626.0923301800003</v>
      </c>
      <c r="G36" s="111">
        <v>4571.1478356699999</v>
      </c>
    </row>
    <row r="37" spans="1:9" s="12" customFormat="1">
      <c r="A37" s="32" t="s">
        <v>399</v>
      </c>
      <c r="B37" s="111">
        <v>845.79137846000003</v>
      </c>
      <c r="C37" s="111">
        <v>858.97373358000004</v>
      </c>
      <c r="D37" s="111">
        <v>838.74401983999996</v>
      </c>
      <c r="E37" s="111">
        <v>832.06509313000004</v>
      </c>
      <c r="F37" s="111">
        <v>834.04792333</v>
      </c>
      <c r="G37" s="111">
        <v>847.55430597999998</v>
      </c>
    </row>
    <row r="38" spans="1:9" s="13" customFormat="1">
      <c r="A38" s="80" t="s">
        <v>98</v>
      </c>
      <c r="B38" s="144">
        <v>25916.6889903499</v>
      </c>
      <c r="C38" s="144">
        <v>25283.765099075299</v>
      </c>
      <c r="D38" s="144">
        <v>24584.6475933375</v>
      </c>
      <c r="E38" s="144">
        <v>23471.487501401502</v>
      </c>
      <c r="F38" s="144">
        <v>22147.159661695099</v>
      </c>
      <c r="G38" s="144">
        <v>20449.749990927201</v>
      </c>
      <c r="H38" s="12"/>
    </row>
    <row r="39" spans="1:9" s="12" customFormat="1">
      <c r="A39" s="32"/>
      <c r="B39" s="111"/>
      <c r="C39" s="111"/>
      <c r="D39" s="111"/>
      <c r="E39" s="111"/>
      <c r="F39" s="111"/>
      <c r="G39" s="111"/>
    </row>
    <row r="40" spans="1:9" s="13" customFormat="1">
      <c r="A40" s="20" t="s">
        <v>55</v>
      </c>
      <c r="B40" s="114">
        <v>221.38444279000001</v>
      </c>
      <c r="C40" s="114">
        <v>221.38444279000001</v>
      </c>
      <c r="D40" s="114">
        <v>221.38444279000001</v>
      </c>
      <c r="E40" s="114">
        <v>164.74695195999999</v>
      </c>
      <c r="F40" s="114">
        <v>164.74695195999999</v>
      </c>
      <c r="G40" s="114">
        <v>164.74695195999999</v>
      </c>
      <c r="H40" s="12"/>
    </row>
    <row r="41" spans="1:9" s="12" customFormat="1">
      <c r="A41" s="32"/>
      <c r="B41" s="111"/>
      <c r="C41" s="111"/>
      <c r="D41" s="111"/>
      <c r="E41" s="111"/>
      <c r="F41" s="111"/>
      <c r="G41" s="111"/>
    </row>
    <row r="42" spans="1:9" s="13" customFormat="1">
      <c r="A42" s="301" t="s">
        <v>392</v>
      </c>
      <c r="B42" s="111"/>
      <c r="C42" s="111"/>
      <c r="D42" s="111"/>
      <c r="E42" s="111"/>
      <c r="F42" s="111"/>
      <c r="G42" s="111"/>
      <c r="H42" s="12"/>
      <c r="I42" s="12"/>
    </row>
    <row r="43" spans="1:9" s="12" customFormat="1">
      <c r="A43" s="176" t="s">
        <v>148</v>
      </c>
      <c r="B43" s="111"/>
      <c r="C43" s="111"/>
      <c r="D43" s="111"/>
      <c r="E43" s="111"/>
      <c r="F43" s="111"/>
      <c r="G43" s="111"/>
    </row>
    <row r="44" spans="1:9">
      <c r="A44" s="173" t="s">
        <v>149</v>
      </c>
      <c r="B44" s="111">
        <v>29.767666439999999</v>
      </c>
      <c r="C44" s="111">
        <v>29.767666439999999</v>
      </c>
      <c r="D44" s="111">
        <v>29.767666439999999</v>
      </c>
      <c r="E44" s="111">
        <v>29.767666439999999</v>
      </c>
      <c r="F44" s="111">
        <v>27.061515109999998</v>
      </c>
      <c r="G44" s="111">
        <v>27.061515109999998</v>
      </c>
      <c r="H44" s="12"/>
      <c r="I44" s="12"/>
    </row>
    <row r="45" spans="1:9">
      <c r="A45" s="173" t="s">
        <v>402</v>
      </c>
      <c r="B45" s="111">
        <v>13.097656000000001</v>
      </c>
      <c r="C45" s="111">
        <v>13.097656000000001</v>
      </c>
      <c r="D45" s="111">
        <v>13.097656000000001</v>
      </c>
      <c r="E45" s="111">
        <v>13.097656000000001</v>
      </c>
      <c r="F45" s="111">
        <v>13.097656000000001</v>
      </c>
      <c r="G45" s="111">
        <v>13.097656000000001</v>
      </c>
      <c r="H45" s="12"/>
      <c r="I45" s="12"/>
    </row>
    <row r="46" spans="1:9" s="12" customFormat="1">
      <c r="A46" s="174" t="s">
        <v>150</v>
      </c>
      <c r="B46" s="111">
        <v>65.752577360000004</v>
      </c>
      <c r="C46" s="111">
        <v>65.752577360000004</v>
      </c>
      <c r="D46" s="111">
        <v>65.752577360000004</v>
      </c>
      <c r="E46" s="111">
        <v>64.252577360000004</v>
      </c>
      <c r="F46" s="111">
        <v>64.252577360000004</v>
      </c>
      <c r="G46" s="111">
        <v>64.252577360000004</v>
      </c>
    </row>
    <row r="47" spans="1:9" s="12" customFormat="1">
      <c r="A47" s="174" t="s">
        <v>400</v>
      </c>
      <c r="B47" s="111">
        <v>6.2511494399999998</v>
      </c>
      <c r="C47" s="111">
        <v>3.5172850200000001</v>
      </c>
      <c r="D47" s="111">
        <v>4.0248310199999997</v>
      </c>
      <c r="E47" s="111">
        <v>4.69367102</v>
      </c>
      <c r="F47" s="111">
        <v>5.0280910199999997</v>
      </c>
      <c r="G47" s="111">
        <v>11.66792568</v>
      </c>
    </row>
    <row r="48" spans="1:9" s="13" customFormat="1">
      <c r="A48" s="80" t="s">
        <v>151</v>
      </c>
      <c r="B48" s="144">
        <v>115.36904924</v>
      </c>
      <c r="C48" s="144">
        <v>112.63518482000001</v>
      </c>
      <c r="D48" s="144">
        <v>112.64273082</v>
      </c>
      <c r="E48" s="144">
        <v>111.81157082</v>
      </c>
      <c r="F48" s="144">
        <v>109.43983949</v>
      </c>
      <c r="G48" s="144">
        <v>116.07967415</v>
      </c>
      <c r="H48" s="12"/>
    </row>
    <row r="49" spans="1:8" s="12" customFormat="1">
      <c r="A49" s="27"/>
      <c r="B49" s="111"/>
      <c r="C49" s="111"/>
      <c r="D49" s="111"/>
      <c r="E49" s="111"/>
      <c r="F49" s="111"/>
      <c r="G49" s="111"/>
    </row>
    <row r="50" spans="1:8">
      <c r="A50" s="175" t="s">
        <v>152</v>
      </c>
      <c r="B50" s="111"/>
      <c r="C50" s="111"/>
      <c r="D50" s="111"/>
      <c r="E50" s="111"/>
      <c r="F50" s="111"/>
      <c r="G50" s="111"/>
    </row>
    <row r="51" spans="1:8">
      <c r="A51" s="166" t="s">
        <v>153</v>
      </c>
      <c r="B51" s="111">
        <v>2965.06732349</v>
      </c>
      <c r="C51" s="111">
        <v>2965.06732349</v>
      </c>
      <c r="D51" s="111">
        <v>2965.06732349</v>
      </c>
      <c r="E51" s="111">
        <v>2965.5758124700001</v>
      </c>
      <c r="F51" s="111">
        <v>2409.7974786999998</v>
      </c>
      <c r="G51" s="111">
        <v>2098.5742387</v>
      </c>
    </row>
    <row r="52" spans="1:8">
      <c r="A52" s="166" t="s">
        <v>154</v>
      </c>
      <c r="B52" s="111">
        <v>2.8834536181474499</v>
      </c>
      <c r="C52" s="111">
        <v>2.7543252676789298</v>
      </c>
      <c r="D52" s="111">
        <v>2.6112460625184699</v>
      </c>
      <c r="E52" s="111">
        <v>2.5124874013395799</v>
      </c>
      <c r="F52" s="111">
        <v>2.6050795814475598</v>
      </c>
      <c r="G52" s="111">
        <v>2.42864215977592</v>
      </c>
    </row>
    <row r="53" spans="1:8">
      <c r="A53" s="166" t="s">
        <v>155</v>
      </c>
      <c r="B53" s="111">
        <v>873.89348467496802</v>
      </c>
      <c r="C53" s="111">
        <v>905.29108784496896</v>
      </c>
      <c r="D53" s="111">
        <v>223.89793835464101</v>
      </c>
      <c r="E53" s="111">
        <v>221.289098354641</v>
      </c>
      <c r="F53" s="111">
        <v>229.298539314641</v>
      </c>
      <c r="G53" s="111">
        <v>418.15322455464099</v>
      </c>
    </row>
    <row r="54" spans="1:8">
      <c r="A54" s="169" t="s">
        <v>401</v>
      </c>
      <c r="B54" s="111">
        <v>232.055787124115</v>
      </c>
      <c r="C54" s="111">
        <v>120.820614378984</v>
      </c>
      <c r="D54" s="111">
        <v>646.74403593451802</v>
      </c>
      <c r="E54" s="111">
        <v>629.89500270763904</v>
      </c>
      <c r="F54" s="111">
        <v>542.17289957319895</v>
      </c>
      <c r="G54" s="111">
        <v>-69.984499867993094</v>
      </c>
    </row>
    <row r="55" spans="1:8" s="13" customFormat="1">
      <c r="A55" s="80" t="s">
        <v>396</v>
      </c>
      <c r="B55" s="144">
        <v>4073.90004890723</v>
      </c>
      <c r="C55" s="144">
        <v>3993.9333509816302</v>
      </c>
      <c r="D55" s="144">
        <v>3839.3205438416799</v>
      </c>
      <c r="E55" s="144">
        <v>3819.7724009336198</v>
      </c>
      <c r="F55" s="144">
        <v>3183.8739971692899</v>
      </c>
      <c r="G55" s="144">
        <v>2449.1716055464199</v>
      </c>
      <c r="H55" s="12"/>
    </row>
    <row r="56" spans="1:8" ht="29.25" customHeight="1">
      <c r="A56" s="301" t="s">
        <v>397</v>
      </c>
      <c r="B56" s="114">
        <v>4189.2690981472297</v>
      </c>
      <c r="C56" s="114">
        <v>4106.5685358016299</v>
      </c>
      <c r="D56" s="114">
        <v>3951.9632746616799</v>
      </c>
      <c r="E56" s="114">
        <v>3931.5839717536201</v>
      </c>
      <c r="F56" s="114">
        <v>3293.3138366592898</v>
      </c>
      <c r="G56" s="114">
        <v>2565.2512796964202</v>
      </c>
    </row>
    <row r="57" spans="1:8">
      <c r="A57" s="166"/>
      <c r="B57" s="111"/>
      <c r="C57" s="111"/>
      <c r="D57" s="111"/>
      <c r="E57" s="111"/>
      <c r="F57" s="111"/>
      <c r="G57" s="111"/>
    </row>
    <row r="58" spans="1:8" s="13" customFormat="1" ht="14.65" thickBot="1">
      <c r="A58" s="59" t="s">
        <v>393</v>
      </c>
      <c r="B58" s="113">
        <v>30327.3425312871</v>
      </c>
      <c r="C58" s="113">
        <v>29611.718077666999</v>
      </c>
      <c r="D58" s="113">
        <v>28757.9953107892</v>
      </c>
      <c r="E58" s="113">
        <v>27567.8184251151</v>
      </c>
      <c r="F58" s="113">
        <v>25605.220450314398</v>
      </c>
      <c r="G58" s="113">
        <v>23179.748222583599</v>
      </c>
      <c r="H58" s="12"/>
    </row>
    <row r="59" spans="1:8" ht="14.65" thickTop="1"/>
    <row r="61" spans="1:8" s="32" customFormat="1">
      <c r="A61" s="60" t="s">
        <v>64</v>
      </c>
      <c r="B61" s="111">
        <v>12.6750005272895</v>
      </c>
      <c r="C61" s="111">
        <v>12.506513809275599</v>
      </c>
      <c r="D61" s="111">
        <v>12.3303295280567</v>
      </c>
      <c r="E61" s="111">
        <v>12.6107941803755</v>
      </c>
      <c r="F61" s="111">
        <v>12.766133967323899</v>
      </c>
      <c r="G61" s="111">
        <v>0.25732749999999999</v>
      </c>
    </row>
    <row r="62" spans="1:8" s="32" customFormat="1">
      <c r="A62" s="60" t="s">
        <v>62</v>
      </c>
      <c r="B62" s="111">
        <v>368.73342217450198</v>
      </c>
      <c r="C62" s="111">
        <v>295.47630050769999</v>
      </c>
      <c r="D62" s="58">
        <v>367</v>
      </c>
      <c r="E62" s="58">
        <v>360</v>
      </c>
      <c r="F62" s="58">
        <v>471</v>
      </c>
      <c r="G62" s="58">
        <v>261</v>
      </c>
    </row>
  </sheetData>
  <hyperlinks>
    <hyperlink ref="H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B3:GC80"/>
  <sheetViews>
    <sheetView zoomScale="70" zoomScaleNormal="70" workbookViewId="0">
      <selection activeCell="D21" sqref="D21"/>
    </sheetView>
  </sheetViews>
  <sheetFormatPr defaultColWidth="9.1328125" defaultRowHeight="14.25"/>
  <cols>
    <col min="1" max="1" width="5" style="182" customWidth="1"/>
    <col min="2" max="2" width="29.265625" style="182" customWidth="1"/>
    <col min="3" max="3" width="5.265625" style="182" customWidth="1"/>
    <col min="4" max="4" width="64" style="182" customWidth="1"/>
    <col min="5" max="185" width="13.73046875" style="182" customWidth="1"/>
    <col min="186" max="16384" width="9.1328125" style="182"/>
  </cols>
  <sheetData>
    <row r="3" spans="2:185">
      <c r="B3" s="181" t="s">
        <v>163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</row>
    <row r="5" spans="2:185">
      <c r="B5" s="183" t="s">
        <v>164</v>
      </c>
      <c r="D5" s="184"/>
      <c r="E5" s="185" t="s">
        <v>165</v>
      </c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</row>
    <row r="6" spans="2:185">
      <c r="B6" s="186"/>
      <c r="D6" s="184" t="s">
        <v>166</v>
      </c>
      <c r="E6" s="187" t="s">
        <v>167</v>
      </c>
      <c r="F6" s="187" t="s">
        <v>168</v>
      </c>
      <c r="G6" s="187" t="s">
        <v>169</v>
      </c>
      <c r="H6" s="187" t="s">
        <v>170</v>
      </c>
      <c r="I6" s="187" t="s">
        <v>171</v>
      </c>
      <c r="J6" s="187" t="s">
        <v>172</v>
      </c>
      <c r="K6" s="187" t="s">
        <v>173</v>
      </c>
      <c r="L6" s="187" t="s">
        <v>174</v>
      </c>
      <c r="M6" s="187" t="s">
        <v>175</v>
      </c>
      <c r="N6" s="187" t="s">
        <v>176</v>
      </c>
      <c r="O6" s="187" t="s">
        <v>177</v>
      </c>
      <c r="P6" s="187" t="s">
        <v>178</v>
      </c>
      <c r="Q6" s="187" t="s">
        <v>179</v>
      </c>
      <c r="R6" s="187" t="s">
        <v>180</v>
      </c>
      <c r="S6" s="187" t="s">
        <v>181</v>
      </c>
      <c r="T6" s="187" t="s">
        <v>182</v>
      </c>
      <c r="U6" s="187" t="s">
        <v>183</v>
      </c>
      <c r="V6" s="187" t="s">
        <v>184</v>
      </c>
      <c r="W6" s="187" t="s">
        <v>185</v>
      </c>
      <c r="X6" s="187" t="s">
        <v>186</v>
      </c>
      <c r="Y6" s="187" t="s">
        <v>187</v>
      </c>
      <c r="Z6" s="187" t="s">
        <v>188</v>
      </c>
      <c r="AA6" s="187" t="s">
        <v>189</v>
      </c>
      <c r="AB6" s="187" t="s">
        <v>190</v>
      </c>
      <c r="AC6" s="187" t="s">
        <v>191</v>
      </c>
      <c r="AD6" s="187" t="s">
        <v>192</v>
      </c>
      <c r="AE6" s="187" t="s">
        <v>193</v>
      </c>
      <c r="AF6" s="187" t="s">
        <v>194</v>
      </c>
      <c r="AG6" s="187" t="s">
        <v>195</v>
      </c>
      <c r="AH6" s="187" t="s">
        <v>196</v>
      </c>
      <c r="AI6" s="187" t="s">
        <v>197</v>
      </c>
      <c r="AJ6" s="187" t="s">
        <v>198</v>
      </c>
      <c r="AK6" s="187" t="s">
        <v>199</v>
      </c>
      <c r="AL6" s="187" t="s">
        <v>200</v>
      </c>
      <c r="AM6" s="187" t="s">
        <v>201</v>
      </c>
      <c r="AN6" s="187" t="s">
        <v>202</v>
      </c>
      <c r="AO6" s="187" t="s">
        <v>203</v>
      </c>
      <c r="AP6" s="187" t="s">
        <v>204</v>
      </c>
      <c r="AQ6" s="187" t="s">
        <v>205</v>
      </c>
      <c r="AR6" s="187" t="s">
        <v>206</v>
      </c>
      <c r="AS6" s="187" t="s">
        <v>207</v>
      </c>
      <c r="AT6" s="187" t="s">
        <v>208</v>
      </c>
      <c r="AU6" s="187" t="s">
        <v>209</v>
      </c>
      <c r="AV6" s="187" t="s">
        <v>210</v>
      </c>
      <c r="AW6" s="187" t="s">
        <v>211</v>
      </c>
      <c r="AX6" s="187" t="s">
        <v>212</v>
      </c>
      <c r="AY6" s="187" t="s">
        <v>213</v>
      </c>
      <c r="AZ6" s="187" t="s">
        <v>214</v>
      </c>
      <c r="BA6" s="187" t="s">
        <v>215</v>
      </c>
      <c r="BB6" s="187" t="s">
        <v>216</v>
      </c>
      <c r="BC6" s="187" t="s">
        <v>217</v>
      </c>
      <c r="BD6" s="187" t="s">
        <v>218</v>
      </c>
      <c r="BE6" s="187" t="s">
        <v>219</v>
      </c>
      <c r="BF6" s="187" t="s">
        <v>220</v>
      </c>
      <c r="BG6" s="187" t="s">
        <v>221</v>
      </c>
      <c r="BH6" s="187" t="s">
        <v>222</v>
      </c>
      <c r="BI6" s="187" t="s">
        <v>223</v>
      </c>
      <c r="BJ6" s="187" t="s">
        <v>224</v>
      </c>
      <c r="BK6" s="187" t="s">
        <v>225</v>
      </c>
      <c r="BL6" s="187" t="s">
        <v>226</v>
      </c>
      <c r="BM6" s="187" t="s">
        <v>227</v>
      </c>
      <c r="BN6" s="187" t="s">
        <v>228</v>
      </c>
      <c r="BO6" s="187" t="s">
        <v>229</v>
      </c>
      <c r="BP6" s="187" t="s">
        <v>230</v>
      </c>
      <c r="BQ6" s="187" t="s">
        <v>231</v>
      </c>
      <c r="BR6" s="187" t="s">
        <v>232</v>
      </c>
      <c r="BS6" s="187" t="s">
        <v>233</v>
      </c>
      <c r="BT6" s="187" t="s">
        <v>234</v>
      </c>
      <c r="BU6" s="187" t="s">
        <v>235</v>
      </c>
      <c r="BV6" s="187" t="s">
        <v>236</v>
      </c>
      <c r="BW6" s="187" t="s">
        <v>237</v>
      </c>
      <c r="BX6" s="187" t="s">
        <v>238</v>
      </c>
      <c r="BY6" s="187" t="s">
        <v>239</v>
      </c>
      <c r="BZ6" s="187" t="s">
        <v>240</v>
      </c>
      <c r="CA6" s="187" t="s">
        <v>241</v>
      </c>
      <c r="CB6" s="187" t="s">
        <v>242</v>
      </c>
      <c r="CC6" s="187" t="s">
        <v>243</v>
      </c>
      <c r="CD6" s="187" t="s">
        <v>244</v>
      </c>
      <c r="CE6" s="187" t="s">
        <v>245</v>
      </c>
      <c r="CF6" s="187" t="s">
        <v>246</v>
      </c>
      <c r="CG6" s="187" t="s">
        <v>247</v>
      </c>
      <c r="CH6" s="187" t="s">
        <v>248</v>
      </c>
      <c r="CI6" s="187" t="s">
        <v>249</v>
      </c>
      <c r="CJ6" s="187" t="s">
        <v>250</v>
      </c>
      <c r="CK6" s="187" t="s">
        <v>251</v>
      </c>
      <c r="CL6" s="187" t="s">
        <v>252</v>
      </c>
      <c r="CM6" s="187" t="s">
        <v>253</v>
      </c>
      <c r="CN6" s="187" t="s">
        <v>254</v>
      </c>
      <c r="CO6" s="187" t="s">
        <v>255</v>
      </c>
      <c r="CP6" s="187" t="s">
        <v>256</v>
      </c>
      <c r="CQ6" s="187" t="s">
        <v>257</v>
      </c>
      <c r="CR6" s="187" t="s">
        <v>258</v>
      </c>
      <c r="CS6" s="187" t="s">
        <v>259</v>
      </c>
      <c r="CT6" s="187" t="s">
        <v>260</v>
      </c>
      <c r="CU6" s="187" t="s">
        <v>261</v>
      </c>
      <c r="CV6" s="187" t="s">
        <v>262</v>
      </c>
      <c r="CW6" s="187" t="s">
        <v>263</v>
      </c>
      <c r="CX6" s="187" t="s">
        <v>264</v>
      </c>
      <c r="CY6" s="187" t="s">
        <v>265</v>
      </c>
      <c r="CZ6" s="187" t="s">
        <v>266</v>
      </c>
      <c r="DA6" s="187" t="s">
        <v>267</v>
      </c>
      <c r="DB6" s="187" t="s">
        <v>268</v>
      </c>
      <c r="DC6" s="187" t="s">
        <v>269</v>
      </c>
      <c r="DD6" s="187" t="s">
        <v>270</v>
      </c>
      <c r="DE6" s="187" t="s">
        <v>271</v>
      </c>
      <c r="DF6" s="187" t="s">
        <v>272</v>
      </c>
      <c r="DG6" s="187" t="s">
        <v>273</v>
      </c>
      <c r="DH6" s="187" t="s">
        <v>274</v>
      </c>
      <c r="DI6" s="187" t="s">
        <v>275</v>
      </c>
      <c r="DJ6" s="187" t="s">
        <v>276</v>
      </c>
      <c r="DK6" s="187" t="s">
        <v>277</v>
      </c>
      <c r="DL6" s="187" t="s">
        <v>278</v>
      </c>
      <c r="DM6" s="187" t="s">
        <v>279</v>
      </c>
      <c r="DN6" s="187" t="s">
        <v>280</v>
      </c>
      <c r="DO6" s="187" t="s">
        <v>281</v>
      </c>
      <c r="DP6" s="187" t="s">
        <v>282</v>
      </c>
      <c r="DQ6" s="187" t="s">
        <v>283</v>
      </c>
      <c r="DR6" s="187" t="s">
        <v>284</v>
      </c>
      <c r="DS6" s="187" t="s">
        <v>285</v>
      </c>
      <c r="DT6" s="187" t="s">
        <v>286</v>
      </c>
      <c r="DU6" s="187" t="s">
        <v>287</v>
      </c>
      <c r="DV6" s="187" t="s">
        <v>288</v>
      </c>
      <c r="DW6" s="187" t="s">
        <v>289</v>
      </c>
      <c r="DX6" s="187" t="s">
        <v>290</v>
      </c>
      <c r="DY6" s="187" t="s">
        <v>291</v>
      </c>
      <c r="DZ6" s="187" t="s">
        <v>292</v>
      </c>
      <c r="EA6" s="187" t="s">
        <v>293</v>
      </c>
      <c r="EB6" s="187" t="s">
        <v>294</v>
      </c>
      <c r="EC6" s="187" t="s">
        <v>295</v>
      </c>
      <c r="ED6" s="187" t="s">
        <v>296</v>
      </c>
      <c r="EE6" s="187" t="s">
        <v>297</v>
      </c>
      <c r="EF6" s="187" t="s">
        <v>298</v>
      </c>
      <c r="EG6" s="187" t="s">
        <v>299</v>
      </c>
      <c r="EH6" s="187" t="s">
        <v>300</v>
      </c>
      <c r="EI6" s="187" t="s">
        <v>301</v>
      </c>
      <c r="EJ6" s="187" t="s">
        <v>302</v>
      </c>
      <c r="EK6" s="187" t="s">
        <v>303</v>
      </c>
      <c r="EL6" s="187" t="s">
        <v>304</v>
      </c>
      <c r="EM6" s="187" t="s">
        <v>305</v>
      </c>
      <c r="EN6" s="187" t="s">
        <v>306</v>
      </c>
      <c r="EO6" s="187" t="s">
        <v>307</v>
      </c>
      <c r="EP6" s="187" t="s">
        <v>308</v>
      </c>
      <c r="EQ6" s="187" t="s">
        <v>309</v>
      </c>
      <c r="ER6" s="187" t="s">
        <v>310</v>
      </c>
      <c r="ES6" s="187" t="s">
        <v>311</v>
      </c>
      <c r="ET6" s="187" t="s">
        <v>312</v>
      </c>
      <c r="EU6" s="187" t="s">
        <v>313</v>
      </c>
      <c r="EV6" s="187" t="s">
        <v>314</v>
      </c>
      <c r="EW6" s="187" t="s">
        <v>315</v>
      </c>
      <c r="EX6" s="187" t="s">
        <v>316</v>
      </c>
      <c r="EY6" s="187" t="s">
        <v>317</v>
      </c>
      <c r="EZ6" s="187" t="s">
        <v>318</v>
      </c>
      <c r="FA6" s="187" t="s">
        <v>319</v>
      </c>
      <c r="FB6" s="187" t="s">
        <v>320</v>
      </c>
      <c r="FC6" s="187" t="s">
        <v>321</v>
      </c>
      <c r="FD6" s="187" t="s">
        <v>322</v>
      </c>
      <c r="FE6" s="187" t="s">
        <v>323</v>
      </c>
      <c r="FF6" s="187" t="s">
        <v>324</v>
      </c>
      <c r="FG6" s="187" t="s">
        <v>325</v>
      </c>
      <c r="FH6" s="187" t="s">
        <v>326</v>
      </c>
      <c r="FI6" s="187" t="s">
        <v>327</v>
      </c>
      <c r="FJ6" s="187" t="s">
        <v>328</v>
      </c>
      <c r="FK6" s="187" t="s">
        <v>329</v>
      </c>
      <c r="FL6" s="187" t="s">
        <v>330</v>
      </c>
      <c r="FM6" s="187" t="s">
        <v>331</v>
      </c>
      <c r="FN6" s="187" t="s">
        <v>332</v>
      </c>
      <c r="FO6" s="187" t="s">
        <v>333</v>
      </c>
      <c r="FP6" s="187" t="s">
        <v>334</v>
      </c>
      <c r="FQ6" s="187" t="s">
        <v>335</v>
      </c>
      <c r="FR6" s="187" t="s">
        <v>336</v>
      </c>
      <c r="FS6" s="187" t="s">
        <v>337</v>
      </c>
      <c r="FT6" s="187" t="s">
        <v>338</v>
      </c>
      <c r="FU6" s="187" t="s">
        <v>339</v>
      </c>
      <c r="FV6" s="187" t="s">
        <v>340</v>
      </c>
      <c r="FW6" s="187" t="s">
        <v>341</v>
      </c>
      <c r="FX6" s="187" t="s">
        <v>342</v>
      </c>
      <c r="FY6" s="187" t="s">
        <v>343</v>
      </c>
      <c r="FZ6" s="187" t="s">
        <v>344</v>
      </c>
      <c r="GA6" s="187" t="s">
        <v>345</v>
      </c>
      <c r="GB6" s="187" t="s">
        <v>346</v>
      </c>
      <c r="GC6" s="185"/>
    </row>
    <row r="7" spans="2:185">
      <c r="B7" s="186"/>
      <c r="D7" s="188">
        <v>-290</v>
      </c>
      <c r="E7" s="189">
        <v>10</v>
      </c>
      <c r="F7" s="189">
        <f>E7*0.98</f>
        <v>9.8000000000000007</v>
      </c>
      <c r="G7" s="189">
        <f t="shared" ref="G7:BR7" si="0">F7*0.98</f>
        <v>9.604000000000001</v>
      </c>
      <c r="H7" s="189">
        <f t="shared" si="0"/>
        <v>9.4119200000000003</v>
      </c>
      <c r="I7" s="189">
        <f t="shared" si="0"/>
        <v>9.2236816000000008</v>
      </c>
      <c r="J7" s="189">
        <f t="shared" si="0"/>
        <v>9.0392079680000013</v>
      </c>
      <c r="K7" s="189">
        <f t="shared" si="0"/>
        <v>8.8584238086400013</v>
      </c>
      <c r="L7" s="189">
        <f t="shared" si="0"/>
        <v>8.6812553324672006</v>
      </c>
      <c r="M7" s="189">
        <f t="shared" si="0"/>
        <v>8.5076302258178558</v>
      </c>
      <c r="N7" s="189">
        <f t="shared" si="0"/>
        <v>8.3374776213014989</v>
      </c>
      <c r="O7" s="189">
        <f t="shared" si="0"/>
        <v>8.1707280688754693</v>
      </c>
      <c r="P7" s="189">
        <f t="shared" si="0"/>
        <v>8.00731350749796</v>
      </c>
      <c r="Q7" s="189">
        <f t="shared" si="0"/>
        <v>7.8471672373480006</v>
      </c>
      <c r="R7" s="189">
        <f t="shared" si="0"/>
        <v>7.6902238926010407</v>
      </c>
      <c r="S7" s="189">
        <f t="shared" si="0"/>
        <v>7.5364194147490196</v>
      </c>
      <c r="T7" s="189">
        <f t="shared" si="0"/>
        <v>7.3856910264540394</v>
      </c>
      <c r="U7" s="189">
        <f t="shared" si="0"/>
        <v>7.2379772059249587</v>
      </c>
      <c r="V7" s="189">
        <f t="shared" si="0"/>
        <v>7.0932176618064595</v>
      </c>
      <c r="W7" s="189">
        <f t="shared" si="0"/>
        <v>6.9513533085703303</v>
      </c>
      <c r="X7" s="189">
        <f t="shared" si="0"/>
        <v>6.8123262423989237</v>
      </c>
      <c r="Y7" s="189">
        <f t="shared" si="0"/>
        <v>6.6760797175509454</v>
      </c>
      <c r="Z7" s="189">
        <f t="shared" si="0"/>
        <v>6.5425581231999264</v>
      </c>
      <c r="AA7" s="189">
        <f t="shared" si="0"/>
        <v>6.4117069607359278</v>
      </c>
      <c r="AB7" s="189">
        <f t="shared" si="0"/>
        <v>6.283472821521209</v>
      </c>
      <c r="AC7" s="189">
        <f t="shared" si="0"/>
        <v>6.1578033650907846</v>
      </c>
      <c r="AD7" s="189">
        <f t="shared" si="0"/>
        <v>6.0346472977889691</v>
      </c>
      <c r="AE7" s="189">
        <f t="shared" si="0"/>
        <v>5.9139543518331896</v>
      </c>
      <c r="AF7" s="189">
        <f t="shared" si="0"/>
        <v>5.7956752647965262</v>
      </c>
      <c r="AG7" s="189">
        <f t="shared" si="0"/>
        <v>5.6797617595005958</v>
      </c>
      <c r="AH7" s="189">
        <f t="shared" si="0"/>
        <v>5.5661665243105842</v>
      </c>
      <c r="AI7" s="189">
        <f t="shared" si="0"/>
        <v>5.4548431938243729</v>
      </c>
      <c r="AJ7" s="189">
        <f t="shared" si="0"/>
        <v>5.3457463299478851</v>
      </c>
      <c r="AK7" s="189">
        <f t="shared" si="0"/>
        <v>5.2388314033489269</v>
      </c>
      <c r="AL7" s="189">
        <f t="shared" si="0"/>
        <v>5.1340547752819479</v>
      </c>
      <c r="AM7" s="189">
        <f t="shared" si="0"/>
        <v>5.0313736797763084</v>
      </c>
      <c r="AN7" s="189">
        <f t="shared" si="0"/>
        <v>4.9307462061807819</v>
      </c>
      <c r="AO7" s="189">
        <f t="shared" si="0"/>
        <v>4.8321312820571665</v>
      </c>
      <c r="AP7" s="189">
        <f t="shared" si="0"/>
        <v>4.735488656416023</v>
      </c>
      <c r="AQ7" s="189">
        <f t="shared" si="0"/>
        <v>4.6407788832877026</v>
      </c>
      <c r="AR7" s="189">
        <f t="shared" si="0"/>
        <v>4.5479633056219484</v>
      </c>
      <c r="AS7" s="189">
        <f t="shared" si="0"/>
        <v>4.457004039509509</v>
      </c>
      <c r="AT7" s="189">
        <f t="shared" si="0"/>
        <v>4.3678639587193189</v>
      </c>
      <c r="AU7" s="189">
        <f t="shared" si="0"/>
        <v>4.2805066795449322</v>
      </c>
      <c r="AV7" s="189">
        <f t="shared" si="0"/>
        <v>4.1948965459540339</v>
      </c>
      <c r="AW7" s="189">
        <f t="shared" si="0"/>
        <v>4.1109986150349531</v>
      </c>
      <c r="AX7" s="189">
        <f t="shared" si="0"/>
        <v>4.0287786427342542</v>
      </c>
      <c r="AY7" s="189">
        <f t="shared" si="0"/>
        <v>3.9482030698795691</v>
      </c>
      <c r="AZ7" s="189">
        <f t="shared" si="0"/>
        <v>3.8692390084819777</v>
      </c>
      <c r="BA7" s="189">
        <f t="shared" si="0"/>
        <v>3.7918542283123382</v>
      </c>
      <c r="BB7" s="189">
        <f t="shared" si="0"/>
        <v>3.7160171437460914</v>
      </c>
      <c r="BC7" s="189">
        <f t="shared" si="0"/>
        <v>3.6416968008711694</v>
      </c>
      <c r="BD7" s="189">
        <f t="shared" si="0"/>
        <v>3.5688628648537462</v>
      </c>
      <c r="BE7" s="189">
        <f t="shared" si="0"/>
        <v>3.4974856075566714</v>
      </c>
      <c r="BF7" s="189">
        <f t="shared" si="0"/>
        <v>3.4275358954055379</v>
      </c>
      <c r="BG7" s="189">
        <f t="shared" si="0"/>
        <v>3.3589851774974271</v>
      </c>
      <c r="BH7" s="189">
        <f t="shared" si="0"/>
        <v>3.2918054739474787</v>
      </c>
      <c r="BI7" s="189">
        <f t="shared" si="0"/>
        <v>3.2259693644685292</v>
      </c>
      <c r="BJ7" s="189">
        <f t="shared" si="0"/>
        <v>3.1614499771791587</v>
      </c>
      <c r="BK7" s="189">
        <f t="shared" si="0"/>
        <v>3.0982209776355756</v>
      </c>
      <c r="BL7" s="189">
        <f t="shared" si="0"/>
        <v>3.0362565580828642</v>
      </c>
      <c r="BM7" s="189">
        <f t="shared" si="0"/>
        <v>2.975531426921207</v>
      </c>
      <c r="BN7" s="189">
        <f t="shared" si="0"/>
        <v>2.9160207983827826</v>
      </c>
      <c r="BO7" s="189">
        <f t="shared" si="0"/>
        <v>2.857700382415127</v>
      </c>
      <c r="BP7" s="189">
        <f t="shared" si="0"/>
        <v>2.8005463747668244</v>
      </c>
      <c r="BQ7" s="189">
        <f t="shared" si="0"/>
        <v>2.7445354472714878</v>
      </c>
      <c r="BR7" s="189">
        <f t="shared" si="0"/>
        <v>2.689644738326058</v>
      </c>
      <c r="BS7" s="189">
        <f t="shared" ref="BS7:ED7" si="1">BR7*0.98</f>
        <v>2.6358518435595366</v>
      </c>
      <c r="BT7" s="189">
        <f t="shared" si="1"/>
        <v>2.5831348066883457</v>
      </c>
      <c r="BU7" s="189">
        <f t="shared" si="1"/>
        <v>2.5314721105545788</v>
      </c>
      <c r="BV7" s="189">
        <f t="shared" si="1"/>
        <v>2.4808426683434872</v>
      </c>
      <c r="BW7" s="189">
        <f t="shared" si="1"/>
        <v>2.4312258149766173</v>
      </c>
      <c r="BX7" s="189">
        <f t="shared" si="1"/>
        <v>2.382601298677085</v>
      </c>
      <c r="BY7" s="189">
        <f t="shared" si="1"/>
        <v>2.3349492727035432</v>
      </c>
      <c r="BZ7" s="189">
        <f t="shared" si="1"/>
        <v>2.2882502872494723</v>
      </c>
      <c r="CA7" s="189">
        <f t="shared" si="1"/>
        <v>2.2424852815044827</v>
      </c>
      <c r="CB7" s="189">
        <f t="shared" si="1"/>
        <v>2.1976355758743931</v>
      </c>
      <c r="CC7" s="189">
        <f t="shared" si="1"/>
        <v>2.153682864356905</v>
      </c>
      <c r="CD7" s="189">
        <f t="shared" si="1"/>
        <v>2.1106092070697668</v>
      </c>
      <c r="CE7" s="189">
        <f t="shared" si="1"/>
        <v>2.0683970229283717</v>
      </c>
      <c r="CF7" s="189">
        <f t="shared" si="1"/>
        <v>2.0270290824698041</v>
      </c>
      <c r="CG7" s="189">
        <f t="shared" si="1"/>
        <v>1.9864885008204078</v>
      </c>
      <c r="CH7" s="189">
        <f t="shared" si="1"/>
        <v>1.9467587308039997</v>
      </c>
      <c r="CI7" s="189">
        <f t="shared" si="1"/>
        <v>1.9078235561879198</v>
      </c>
      <c r="CJ7" s="189">
        <f t="shared" si="1"/>
        <v>1.8696670850641612</v>
      </c>
      <c r="CK7" s="189">
        <f t="shared" si="1"/>
        <v>1.832273743362878</v>
      </c>
      <c r="CL7" s="189">
        <f t="shared" si="1"/>
        <v>1.7956282684956204</v>
      </c>
      <c r="CM7" s="189">
        <f t="shared" si="1"/>
        <v>1.759715703125708</v>
      </c>
      <c r="CN7" s="189">
        <f t="shared" si="1"/>
        <v>1.7245213890631939</v>
      </c>
      <c r="CO7" s="189">
        <f t="shared" si="1"/>
        <v>1.69003096128193</v>
      </c>
      <c r="CP7" s="189">
        <f t="shared" si="1"/>
        <v>1.6562303420562914</v>
      </c>
      <c r="CQ7" s="189">
        <f t="shared" si="1"/>
        <v>1.6231057352151654</v>
      </c>
      <c r="CR7" s="189">
        <f t="shared" si="1"/>
        <v>1.5906436205108621</v>
      </c>
      <c r="CS7" s="189">
        <f t="shared" si="1"/>
        <v>1.5588307481006447</v>
      </c>
      <c r="CT7" s="189">
        <f t="shared" si="1"/>
        <v>1.5276541331386317</v>
      </c>
      <c r="CU7" s="189">
        <f t="shared" si="1"/>
        <v>1.4971010504758591</v>
      </c>
      <c r="CV7" s="189">
        <f t="shared" si="1"/>
        <v>1.4671590294663419</v>
      </c>
      <c r="CW7" s="189">
        <f t="shared" si="1"/>
        <v>1.437815848877015</v>
      </c>
      <c r="CX7" s="189">
        <f t="shared" si="1"/>
        <v>1.4090595318994747</v>
      </c>
      <c r="CY7" s="189">
        <f t="shared" si="1"/>
        <v>1.3808783412614851</v>
      </c>
      <c r="CZ7" s="189">
        <f t="shared" si="1"/>
        <v>1.3532607744362555</v>
      </c>
      <c r="DA7" s="189">
        <f t="shared" si="1"/>
        <v>1.3261955589475303</v>
      </c>
      <c r="DB7" s="189">
        <f t="shared" si="1"/>
        <v>1.2996716477685797</v>
      </c>
      <c r="DC7" s="189">
        <f t="shared" si="1"/>
        <v>1.273678214813208</v>
      </c>
      <c r="DD7" s="189">
        <f t="shared" si="1"/>
        <v>1.2482046505169437</v>
      </c>
      <c r="DE7" s="189">
        <f t="shared" si="1"/>
        <v>1.2232405575066048</v>
      </c>
      <c r="DF7" s="189">
        <f t="shared" si="1"/>
        <v>1.1987757463564725</v>
      </c>
      <c r="DG7" s="189">
        <f t="shared" si="1"/>
        <v>1.1748002314293431</v>
      </c>
      <c r="DH7" s="189">
        <f t="shared" si="1"/>
        <v>1.1513042268007563</v>
      </c>
      <c r="DI7" s="189">
        <f t="shared" si="1"/>
        <v>1.1282781422647412</v>
      </c>
      <c r="DJ7" s="189">
        <f t="shared" si="1"/>
        <v>1.1057125794194465</v>
      </c>
      <c r="DK7" s="189">
        <f t="shared" si="1"/>
        <v>1.0835983278310575</v>
      </c>
      <c r="DL7" s="189">
        <f t="shared" si="1"/>
        <v>1.0619263612744363</v>
      </c>
      <c r="DM7" s="189">
        <f t="shared" si="1"/>
        <v>1.0406878340489476</v>
      </c>
      <c r="DN7" s="189">
        <f t="shared" si="1"/>
        <v>1.0198740773679686</v>
      </c>
      <c r="DO7" s="189">
        <f t="shared" si="1"/>
        <v>0.99947659582060921</v>
      </c>
      <c r="DP7" s="189">
        <f t="shared" si="1"/>
        <v>0.97948706390419704</v>
      </c>
      <c r="DQ7" s="189">
        <f t="shared" si="1"/>
        <v>0.95989732262611305</v>
      </c>
      <c r="DR7" s="189">
        <f t="shared" si="1"/>
        <v>0.94069937617359078</v>
      </c>
      <c r="DS7" s="189">
        <f t="shared" si="1"/>
        <v>0.92188538865011893</v>
      </c>
      <c r="DT7" s="189">
        <f t="shared" si="1"/>
        <v>0.90344768087711658</v>
      </c>
      <c r="DU7" s="189">
        <f t="shared" si="1"/>
        <v>0.88537872725957423</v>
      </c>
      <c r="DV7" s="189">
        <f t="shared" si="1"/>
        <v>0.86767115271438278</v>
      </c>
      <c r="DW7" s="189">
        <f t="shared" si="1"/>
        <v>0.85031772966009511</v>
      </c>
      <c r="DX7" s="189">
        <f t="shared" si="1"/>
        <v>0.83331137506689323</v>
      </c>
      <c r="DY7" s="189">
        <f t="shared" si="1"/>
        <v>0.8166451475655554</v>
      </c>
      <c r="DZ7" s="189">
        <f t="shared" si="1"/>
        <v>0.80031224461424433</v>
      </c>
      <c r="EA7" s="189">
        <f t="shared" si="1"/>
        <v>0.78430599972195947</v>
      </c>
      <c r="EB7" s="189">
        <f t="shared" si="1"/>
        <v>0.76861987972752022</v>
      </c>
      <c r="EC7" s="189">
        <f t="shared" si="1"/>
        <v>0.75324748213296977</v>
      </c>
      <c r="ED7" s="189">
        <f t="shared" si="1"/>
        <v>0.73818253249031041</v>
      </c>
      <c r="EE7" s="189">
        <f t="shared" ref="EE7:GB7" si="2">ED7*0.98</f>
        <v>0.72341888184050418</v>
      </c>
      <c r="EF7" s="189">
        <f t="shared" si="2"/>
        <v>0.7089505042036941</v>
      </c>
      <c r="EG7" s="189">
        <f t="shared" si="2"/>
        <v>0.69477149411962025</v>
      </c>
      <c r="EH7" s="189">
        <f t="shared" si="2"/>
        <v>0.6808760642372278</v>
      </c>
      <c r="EI7" s="189">
        <f t="shared" si="2"/>
        <v>0.66725854295248321</v>
      </c>
      <c r="EJ7" s="189">
        <f t="shared" si="2"/>
        <v>0.65391337209343359</v>
      </c>
      <c r="EK7" s="189">
        <f t="shared" si="2"/>
        <v>0.6408351046515649</v>
      </c>
      <c r="EL7" s="189">
        <f t="shared" si="2"/>
        <v>0.62801840255853358</v>
      </c>
      <c r="EM7" s="189">
        <f t="shared" si="2"/>
        <v>0.61545803450736292</v>
      </c>
      <c r="EN7" s="189">
        <f t="shared" si="2"/>
        <v>0.6031488738172156</v>
      </c>
      <c r="EO7" s="189">
        <f t="shared" si="2"/>
        <v>0.59108589634087128</v>
      </c>
      <c r="EP7" s="189">
        <f t="shared" si="2"/>
        <v>0.57926417841405387</v>
      </c>
      <c r="EQ7" s="189">
        <f t="shared" si="2"/>
        <v>0.56767889484577283</v>
      </c>
      <c r="ER7" s="189">
        <f t="shared" si="2"/>
        <v>0.55632531694885734</v>
      </c>
      <c r="ES7" s="189">
        <f t="shared" si="2"/>
        <v>0.54519881060988018</v>
      </c>
      <c r="ET7" s="189">
        <f t="shared" si="2"/>
        <v>0.53429483439768255</v>
      </c>
      <c r="EU7" s="189">
        <f t="shared" si="2"/>
        <v>0.52360893770972894</v>
      </c>
      <c r="EV7" s="189">
        <f t="shared" si="2"/>
        <v>0.51313675895553434</v>
      </c>
      <c r="EW7" s="189">
        <f t="shared" si="2"/>
        <v>0.50287402377642365</v>
      </c>
      <c r="EX7" s="189">
        <f t="shared" si="2"/>
        <v>0.49281654330089519</v>
      </c>
      <c r="EY7" s="189">
        <f t="shared" si="2"/>
        <v>0.4829602124348773</v>
      </c>
      <c r="EZ7" s="189">
        <f t="shared" si="2"/>
        <v>0.47330100818617976</v>
      </c>
      <c r="FA7" s="189">
        <f t="shared" si="2"/>
        <v>0.46383498802245615</v>
      </c>
      <c r="FB7" s="189">
        <f t="shared" si="2"/>
        <v>0.454558288262007</v>
      </c>
      <c r="FC7" s="189">
        <f t="shared" si="2"/>
        <v>0.44546712249676684</v>
      </c>
      <c r="FD7" s="189">
        <f t="shared" si="2"/>
        <v>0.43655778004683149</v>
      </c>
      <c r="FE7" s="189">
        <f t="shared" si="2"/>
        <v>0.42782662444589487</v>
      </c>
      <c r="FF7" s="189">
        <f t="shared" si="2"/>
        <v>0.41927009195697695</v>
      </c>
      <c r="FG7" s="189">
        <f t="shared" si="2"/>
        <v>0.4108846901178374</v>
      </c>
      <c r="FH7" s="189">
        <f t="shared" si="2"/>
        <v>0.40266699631548064</v>
      </c>
      <c r="FI7" s="189">
        <f t="shared" si="2"/>
        <v>0.39461365638917101</v>
      </c>
      <c r="FJ7" s="189">
        <f t="shared" si="2"/>
        <v>0.38672138326138761</v>
      </c>
      <c r="FK7" s="189">
        <f t="shared" si="2"/>
        <v>0.37898695559615986</v>
      </c>
      <c r="FL7" s="189">
        <f t="shared" si="2"/>
        <v>0.37140721648423664</v>
      </c>
      <c r="FM7" s="189">
        <f t="shared" si="2"/>
        <v>0.36397907215455189</v>
      </c>
      <c r="FN7" s="189">
        <f t="shared" si="2"/>
        <v>0.35669949071146084</v>
      </c>
      <c r="FO7" s="189">
        <f t="shared" si="2"/>
        <v>0.3495655008972316</v>
      </c>
      <c r="FP7" s="189">
        <f t="shared" si="2"/>
        <v>0.34257419087928698</v>
      </c>
      <c r="FQ7" s="189">
        <f t="shared" si="2"/>
        <v>0.33572270706170121</v>
      </c>
      <c r="FR7" s="189">
        <f t="shared" si="2"/>
        <v>0.3290082529204672</v>
      </c>
      <c r="FS7" s="189">
        <f t="shared" si="2"/>
        <v>0.32242808786205784</v>
      </c>
      <c r="FT7" s="189">
        <f t="shared" si="2"/>
        <v>0.31597952610481667</v>
      </c>
      <c r="FU7" s="189">
        <f t="shared" si="2"/>
        <v>0.30965993558272031</v>
      </c>
      <c r="FV7" s="189">
        <f t="shared" si="2"/>
        <v>0.3034667368710659</v>
      </c>
      <c r="FW7" s="189">
        <f t="shared" si="2"/>
        <v>0.29739740213364457</v>
      </c>
      <c r="FX7" s="189">
        <f t="shared" si="2"/>
        <v>0.29144945409097167</v>
      </c>
      <c r="FY7" s="189">
        <f t="shared" si="2"/>
        <v>0.28562046500915222</v>
      </c>
      <c r="FZ7" s="189">
        <f t="shared" si="2"/>
        <v>0.27990805570896915</v>
      </c>
      <c r="GA7" s="189">
        <f t="shared" si="2"/>
        <v>0.27430989459478977</v>
      </c>
      <c r="GB7" s="189">
        <f t="shared" si="2"/>
        <v>0.26882369670289397</v>
      </c>
      <c r="GC7" s="190"/>
    </row>
    <row r="8" spans="2:185">
      <c r="B8" s="186"/>
      <c r="D8" s="191"/>
    </row>
    <row r="9" spans="2:185">
      <c r="B9" s="186"/>
      <c r="D9" s="184" t="s">
        <v>347</v>
      </c>
      <c r="E9" s="192">
        <f>(1+IRR(D7:GB7,1%))^12-1</f>
        <v>0.18735606151589446</v>
      </c>
    </row>
    <row r="10" spans="2:185">
      <c r="B10" s="186"/>
      <c r="D10" s="184" t="s">
        <v>348</v>
      </c>
      <c r="E10" s="192">
        <f>(1+E9)^(1/12)-1</f>
        <v>1.4413642234498258E-2</v>
      </c>
    </row>
    <row r="11" spans="2:185">
      <c r="B11" s="186"/>
      <c r="D11" s="191"/>
    </row>
    <row r="12" spans="2:185">
      <c r="B12" s="186"/>
      <c r="D12" s="184" t="s">
        <v>349</v>
      </c>
      <c r="E12" s="193">
        <f>SUM(E7:GB7)</f>
        <v>486.827638861558</v>
      </c>
      <c r="G12" s="194"/>
    </row>
    <row r="13" spans="2:185">
      <c r="B13" s="186"/>
      <c r="D13" s="184" t="s">
        <v>350</v>
      </c>
      <c r="E13" s="193">
        <f>E12+D7</f>
        <v>196.827638861558</v>
      </c>
      <c r="G13" s="194"/>
    </row>
    <row r="14" spans="2:185">
      <c r="D14" s="191"/>
    </row>
    <row r="15" spans="2:185">
      <c r="D15" s="191"/>
    </row>
    <row r="16" spans="2:185">
      <c r="B16" s="181" t="s">
        <v>351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</row>
    <row r="17" spans="2:185">
      <c r="D17" s="191"/>
    </row>
    <row r="18" spans="2:185" ht="15" customHeight="1">
      <c r="B18" s="326" t="s">
        <v>352</v>
      </c>
      <c r="D18" s="195" t="s">
        <v>353</v>
      </c>
      <c r="E18" s="196">
        <v>43466</v>
      </c>
    </row>
    <row r="19" spans="2:185">
      <c r="B19" s="327"/>
      <c r="D19" s="195" t="s">
        <v>354</v>
      </c>
      <c r="E19" s="197">
        <v>1</v>
      </c>
    </row>
    <row r="20" spans="2:185">
      <c r="B20" s="327"/>
      <c r="D20" s="195" t="s">
        <v>355</v>
      </c>
      <c r="E20" s="193">
        <f>E19*E12</f>
        <v>486.827638861558</v>
      </c>
    </row>
    <row r="21" spans="2:185">
      <c r="B21" s="327"/>
      <c r="D21" s="195" t="s">
        <v>356</v>
      </c>
      <c r="E21" s="193">
        <f>E20+D7</f>
        <v>196.827638861558</v>
      </c>
    </row>
    <row r="22" spans="2:185">
      <c r="B22" s="327"/>
      <c r="D22" s="191"/>
    </row>
    <row r="23" spans="2:185">
      <c r="B23" s="327"/>
      <c r="D23" s="195"/>
      <c r="E23" s="198" t="str">
        <f>+E6</f>
        <v>Month 1</v>
      </c>
      <c r="F23" s="198" t="str">
        <f t="shared" ref="F23:BQ23" si="3">+F6</f>
        <v>Month 2</v>
      </c>
      <c r="G23" s="198" t="str">
        <f t="shared" si="3"/>
        <v>Month 3</v>
      </c>
      <c r="H23" s="198" t="str">
        <f t="shared" si="3"/>
        <v>Month 4</v>
      </c>
      <c r="I23" s="198" t="str">
        <f t="shared" si="3"/>
        <v>Month 5</v>
      </c>
      <c r="J23" s="198" t="str">
        <f t="shared" si="3"/>
        <v>Month 6</v>
      </c>
      <c r="K23" s="198" t="str">
        <f t="shared" si="3"/>
        <v>Month 7</v>
      </c>
      <c r="L23" s="198" t="str">
        <f t="shared" si="3"/>
        <v>Month 8</v>
      </c>
      <c r="M23" s="198" t="str">
        <f t="shared" si="3"/>
        <v>Month 9</v>
      </c>
      <c r="N23" s="198" t="str">
        <f t="shared" si="3"/>
        <v>Month 10</v>
      </c>
      <c r="O23" s="198" t="str">
        <f t="shared" si="3"/>
        <v>Month 11</v>
      </c>
      <c r="P23" s="198" t="str">
        <f t="shared" si="3"/>
        <v>Month 12</v>
      </c>
      <c r="Q23" s="198" t="str">
        <f t="shared" si="3"/>
        <v>Month 13</v>
      </c>
      <c r="R23" s="198" t="str">
        <f t="shared" si="3"/>
        <v>Month 14</v>
      </c>
      <c r="S23" s="198" t="str">
        <f t="shared" si="3"/>
        <v>Month 15</v>
      </c>
      <c r="T23" s="198" t="str">
        <f t="shared" si="3"/>
        <v>Month 16</v>
      </c>
      <c r="U23" s="198" t="str">
        <f t="shared" si="3"/>
        <v>Month 17</v>
      </c>
      <c r="V23" s="198" t="str">
        <f t="shared" si="3"/>
        <v>Month 18</v>
      </c>
      <c r="W23" s="198" t="str">
        <f t="shared" si="3"/>
        <v>Month 19</v>
      </c>
      <c r="X23" s="198" t="str">
        <f t="shared" si="3"/>
        <v>Month 20</v>
      </c>
      <c r="Y23" s="198" t="str">
        <f t="shared" si="3"/>
        <v>Month 21</v>
      </c>
      <c r="Z23" s="198" t="str">
        <f t="shared" si="3"/>
        <v>Month 22</v>
      </c>
      <c r="AA23" s="198" t="str">
        <f t="shared" si="3"/>
        <v>Month 23</v>
      </c>
      <c r="AB23" s="198" t="str">
        <f t="shared" si="3"/>
        <v>Month 24</v>
      </c>
      <c r="AC23" s="198" t="str">
        <f t="shared" si="3"/>
        <v>Month 25</v>
      </c>
      <c r="AD23" s="198" t="str">
        <f t="shared" si="3"/>
        <v>Month 26</v>
      </c>
      <c r="AE23" s="198" t="str">
        <f t="shared" si="3"/>
        <v>Month 27</v>
      </c>
      <c r="AF23" s="198" t="str">
        <f t="shared" si="3"/>
        <v>Month 28</v>
      </c>
      <c r="AG23" s="198" t="str">
        <f t="shared" si="3"/>
        <v>Month 29</v>
      </c>
      <c r="AH23" s="198" t="str">
        <f t="shared" si="3"/>
        <v>Month 30</v>
      </c>
      <c r="AI23" s="198" t="str">
        <f t="shared" si="3"/>
        <v>Month 31</v>
      </c>
      <c r="AJ23" s="198" t="str">
        <f t="shared" si="3"/>
        <v>Month 32</v>
      </c>
      <c r="AK23" s="198" t="str">
        <f t="shared" si="3"/>
        <v>Month 33</v>
      </c>
      <c r="AL23" s="198" t="str">
        <f t="shared" si="3"/>
        <v>Month 34</v>
      </c>
      <c r="AM23" s="198" t="str">
        <f t="shared" si="3"/>
        <v>Month 35</v>
      </c>
      <c r="AN23" s="198" t="str">
        <f t="shared" si="3"/>
        <v>Month 36</v>
      </c>
      <c r="AO23" s="198" t="str">
        <f t="shared" si="3"/>
        <v>Month 37</v>
      </c>
      <c r="AP23" s="198" t="str">
        <f t="shared" si="3"/>
        <v>Month 38</v>
      </c>
      <c r="AQ23" s="198" t="str">
        <f t="shared" si="3"/>
        <v>Month 39</v>
      </c>
      <c r="AR23" s="198" t="str">
        <f t="shared" si="3"/>
        <v>Month 40</v>
      </c>
      <c r="AS23" s="198" t="str">
        <f t="shared" si="3"/>
        <v>Month 41</v>
      </c>
      <c r="AT23" s="198" t="str">
        <f t="shared" si="3"/>
        <v>Month 42</v>
      </c>
      <c r="AU23" s="198" t="str">
        <f t="shared" si="3"/>
        <v>Month 43</v>
      </c>
      <c r="AV23" s="198" t="str">
        <f t="shared" si="3"/>
        <v>Month 44</v>
      </c>
      <c r="AW23" s="198" t="str">
        <f t="shared" si="3"/>
        <v>Month 45</v>
      </c>
      <c r="AX23" s="198" t="str">
        <f t="shared" si="3"/>
        <v>Month 46</v>
      </c>
      <c r="AY23" s="198" t="str">
        <f t="shared" si="3"/>
        <v>Month 47</v>
      </c>
      <c r="AZ23" s="198" t="str">
        <f t="shared" si="3"/>
        <v>Month 48</v>
      </c>
      <c r="BA23" s="198" t="str">
        <f t="shared" si="3"/>
        <v>Month 49</v>
      </c>
      <c r="BB23" s="198" t="str">
        <f t="shared" si="3"/>
        <v>Month 50</v>
      </c>
      <c r="BC23" s="198" t="str">
        <f t="shared" si="3"/>
        <v>Month 51</v>
      </c>
      <c r="BD23" s="198" t="str">
        <f t="shared" si="3"/>
        <v>Month 52</v>
      </c>
      <c r="BE23" s="198" t="str">
        <f t="shared" si="3"/>
        <v>Month 53</v>
      </c>
      <c r="BF23" s="198" t="str">
        <f t="shared" si="3"/>
        <v>Month 54</v>
      </c>
      <c r="BG23" s="198" t="str">
        <f t="shared" si="3"/>
        <v>Month 55</v>
      </c>
      <c r="BH23" s="198" t="str">
        <f t="shared" si="3"/>
        <v>Month 56</v>
      </c>
      <c r="BI23" s="198" t="str">
        <f t="shared" si="3"/>
        <v>Month 57</v>
      </c>
      <c r="BJ23" s="198" t="str">
        <f t="shared" si="3"/>
        <v>Month 58</v>
      </c>
      <c r="BK23" s="198" t="str">
        <f t="shared" si="3"/>
        <v>Month 59</v>
      </c>
      <c r="BL23" s="198" t="str">
        <f t="shared" si="3"/>
        <v>Month 60</v>
      </c>
      <c r="BM23" s="198" t="str">
        <f t="shared" si="3"/>
        <v>Month 61</v>
      </c>
      <c r="BN23" s="198" t="str">
        <f t="shared" si="3"/>
        <v>Month 62</v>
      </c>
      <c r="BO23" s="198" t="str">
        <f t="shared" si="3"/>
        <v>Month 63</v>
      </c>
      <c r="BP23" s="198" t="str">
        <f t="shared" si="3"/>
        <v>Month 64</v>
      </c>
      <c r="BQ23" s="198" t="str">
        <f t="shared" si="3"/>
        <v>Month 65</v>
      </c>
      <c r="BR23" s="198" t="str">
        <f t="shared" ref="BR23:EC23" si="4">+BR6</f>
        <v>Month 66</v>
      </c>
      <c r="BS23" s="198" t="str">
        <f t="shared" si="4"/>
        <v>Month 67</v>
      </c>
      <c r="BT23" s="198" t="str">
        <f t="shared" si="4"/>
        <v>Month 68</v>
      </c>
      <c r="BU23" s="198" t="str">
        <f t="shared" si="4"/>
        <v>Month 69</v>
      </c>
      <c r="BV23" s="198" t="str">
        <f t="shared" si="4"/>
        <v>Month 70</v>
      </c>
      <c r="BW23" s="198" t="str">
        <f t="shared" si="4"/>
        <v>Month 71</v>
      </c>
      <c r="BX23" s="198" t="str">
        <f t="shared" si="4"/>
        <v>Month 72</v>
      </c>
      <c r="BY23" s="198" t="str">
        <f t="shared" si="4"/>
        <v>Month 73</v>
      </c>
      <c r="BZ23" s="198" t="str">
        <f t="shared" si="4"/>
        <v>Month 74</v>
      </c>
      <c r="CA23" s="198" t="str">
        <f t="shared" si="4"/>
        <v>Month 75</v>
      </c>
      <c r="CB23" s="198" t="str">
        <f t="shared" si="4"/>
        <v>Month 76</v>
      </c>
      <c r="CC23" s="198" t="str">
        <f t="shared" si="4"/>
        <v>Month 77</v>
      </c>
      <c r="CD23" s="198" t="str">
        <f t="shared" si="4"/>
        <v>Month 78</v>
      </c>
      <c r="CE23" s="198" t="str">
        <f t="shared" si="4"/>
        <v>Month 79</v>
      </c>
      <c r="CF23" s="198" t="str">
        <f t="shared" si="4"/>
        <v>Month 80</v>
      </c>
      <c r="CG23" s="198" t="str">
        <f t="shared" si="4"/>
        <v>Month 81</v>
      </c>
      <c r="CH23" s="198" t="str">
        <f t="shared" si="4"/>
        <v>Month 82</v>
      </c>
      <c r="CI23" s="198" t="str">
        <f t="shared" si="4"/>
        <v>Month 83</v>
      </c>
      <c r="CJ23" s="198" t="str">
        <f t="shared" si="4"/>
        <v>Month 84</v>
      </c>
      <c r="CK23" s="198" t="str">
        <f t="shared" si="4"/>
        <v>Month 85</v>
      </c>
      <c r="CL23" s="198" t="str">
        <f t="shared" si="4"/>
        <v>Month 86</v>
      </c>
      <c r="CM23" s="198" t="str">
        <f t="shared" si="4"/>
        <v>Month 87</v>
      </c>
      <c r="CN23" s="198" t="str">
        <f t="shared" si="4"/>
        <v>Month 88</v>
      </c>
      <c r="CO23" s="198" t="str">
        <f t="shared" si="4"/>
        <v>Month 89</v>
      </c>
      <c r="CP23" s="198" t="str">
        <f t="shared" si="4"/>
        <v>Month 90</v>
      </c>
      <c r="CQ23" s="198" t="str">
        <f t="shared" si="4"/>
        <v>Month 91</v>
      </c>
      <c r="CR23" s="198" t="str">
        <f t="shared" si="4"/>
        <v>Month 92</v>
      </c>
      <c r="CS23" s="198" t="str">
        <f t="shared" si="4"/>
        <v>Month 93</v>
      </c>
      <c r="CT23" s="198" t="str">
        <f t="shared" si="4"/>
        <v>Month 94</v>
      </c>
      <c r="CU23" s="198" t="str">
        <f t="shared" si="4"/>
        <v>Month 95</v>
      </c>
      <c r="CV23" s="198" t="str">
        <f t="shared" si="4"/>
        <v>Month 96</v>
      </c>
      <c r="CW23" s="198" t="str">
        <f t="shared" si="4"/>
        <v>Month 97</v>
      </c>
      <c r="CX23" s="198" t="str">
        <f t="shared" si="4"/>
        <v>Month 98</v>
      </c>
      <c r="CY23" s="198" t="str">
        <f t="shared" si="4"/>
        <v>Month 99</v>
      </c>
      <c r="CZ23" s="198" t="str">
        <f t="shared" si="4"/>
        <v>Month 100</v>
      </c>
      <c r="DA23" s="198" t="str">
        <f t="shared" si="4"/>
        <v>Month 101</v>
      </c>
      <c r="DB23" s="198" t="str">
        <f t="shared" si="4"/>
        <v>Month 102</v>
      </c>
      <c r="DC23" s="198" t="str">
        <f t="shared" si="4"/>
        <v>Month 103</v>
      </c>
      <c r="DD23" s="198" t="str">
        <f t="shared" si="4"/>
        <v>Month 104</v>
      </c>
      <c r="DE23" s="198" t="str">
        <f t="shared" si="4"/>
        <v>Month 105</v>
      </c>
      <c r="DF23" s="198" t="str">
        <f t="shared" si="4"/>
        <v>Month 106</v>
      </c>
      <c r="DG23" s="198" t="str">
        <f t="shared" si="4"/>
        <v>Month 107</v>
      </c>
      <c r="DH23" s="198" t="str">
        <f t="shared" si="4"/>
        <v>Month 108</v>
      </c>
      <c r="DI23" s="198" t="str">
        <f t="shared" si="4"/>
        <v>Month 109</v>
      </c>
      <c r="DJ23" s="198" t="str">
        <f t="shared" si="4"/>
        <v>Month 110</v>
      </c>
      <c r="DK23" s="198" t="str">
        <f t="shared" si="4"/>
        <v>Month 111</v>
      </c>
      <c r="DL23" s="198" t="str">
        <f t="shared" si="4"/>
        <v>Month 112</v>
      </c>
      <c r="DM23" s="198" t="str">
        <f t="shared" si="4"/>
        <v>Month 113</v>
      </c>
      <c r="DN23" s="198" t="str">
        <f t="shared" si="4"/>
        <v>Month 114</v>
      </c>
      <c r="DO23" s="198" t="str">
        <f t="shared" si="4"/>
        <v>Month 115</v>
      </c>
      <c r="DP23" s="198" t="str">
        <f t="shared" si="4"/>
        <v>Month 116</v>
      </c>
      <c r="DQ23" s="198" t="str">
        <f t="shared" si="4"/>
        <v>Month 117</v>
      </c>
      <c r="DR23" s="198" t="str">
        <f t="shared" si="4"/>
        <v>Month 118</v>
      </c>
      <c r="DS23" s="198" t="str">
        <f t="shared" si="4"/>
        <v>Month 119</v>
      </c>
      <c r="DT23" s="198" t="str">
        <f t="shared" si="4"/>
        <v>Month 120</v>
      </c>
      <c r="DU23" s="198" t="str">
        <f t="shared" si="4"/>
        <v>Month 121</v>
      </c>
      <c r="DV23" s="198" t="str">
        <f t="shared" si="4"/>
        <v>Month 122</v>
      </c>
      <c r="DW23" s="198" t="str">
        <f t="shared" si="4"/>
        <v>Month 123</v>
      </c>
      <c r="DX23" s="198" t="str">
        <f t="shared" si="4"/>
        <v>Month 124</v>
      </c>
      <c r="DY23" s="198" t="str">
        <f t="shared" si="4"/>
        <v>Month 125</v>
      </c>
      <c r="DZ23" s="198" t="str">
        <f t="shared" si="4"/>
        <v>Month 126</v>
      </c>
      <c r="EA23" s="198" t="str">
        <f t="shared" si="4"/>
        <v>Month 127</v>
      </c>
      <c r="EB23" s="198" t="str">
        <f t="shared" si="4"/>
        <v>Month 128</v>
      </c>
      <c r="EC23" s="198" t="str">
        <f t="shared" si="4"/>
        <v>Month 129</v>
      </c>
      <c r="ED23" s="198" t="str">
        <f t="shared" ref="ED23:GB23" si="5">+ED6</f>
        <v>Month 130</v>
      </c>
      <c r="EE23" s="198" t="str">
        <f t="shared" si="5"/>
        <v>Month 131</v>
      </c>
      <c r="EF23" s="198" t="str">
        <f t="shared" si="5"/>
        <v>Month 132</v>
      </c>
      <c r="EG23" s="198" t="str">
        <f t="shared" si="5"/>
        <v>Month 133</v>
      </c>
      <c r="EH23" s="198" t="str">
        <f t="shared" si="5"/>
        <v>Month 134</v>
      </c>
      <c r="EI23" s="198" t="str">
        <f t="shared" si="5"/>
        <v>Month 135</v>
      </c>
      <c r="EJ23" s="198" t="str">
        <f t="shared" si="5"/>
        <v>Month 136</v>
      </c>
      <c r="EK23" s="198" t="str">
        <f t="shared" si="5"/>
        <v>Month 137</v>
      </c>
      <c r="EL23" s="198" t="str">
        <f t="shared" si="5"/>
        <v>Month 138</v>
      </c>
      <c r="EM23" s="198" t="str">
        <f t="shared" si="5"/>
        <v>Month 139</v>
      </c>
      <c r="EN23" s="198" t="str">
        <f t="shared" si="5"/>
        <v>Month 140</v>
      </c>
      <c r="EO23" s="198" t="str">
        <f t="shared" si="5"/>
        <v>Month 141</v>
      </c>
      <c r="EP23" s="198" t="str">
        <f t="shared" si="5"/>
        <v>Month 142</v>
      </c>
      <c r="EQ23" s="198" t="str">
        <f t="shared" si="5"/>
        <v>Month 143</v>
      </c>
      <c r="ER23" s="198" t="str">
        <f t="shared" si="5"/>
        <v>Month 144</v>
      </c>
      <c r="ES23" s="198" t="str">
        <f t="shared" si="5"/>
        <v>Month 145</v>
      </c>
      <c r="ET23" s="198" t="str">
        <f t="shared" si="5"/>
        <v>Month 146</v>
      </c>
      <c r="EU23" s="198" t="str">
        <f t="shared" si="5"/>
        <v>Month 147</v>
      </c>
      <c r="EV23" s="198" t="str">
        <f t="shared" si="5"/>
        <v>Month 148</v>
      </c>
      <c r="EW23" s="198" t="str">
        <f t="shared" si="5"/>
        <v>Month 149</v>
      </c>
      <c r="EX23" s="198" t="str">
        <f t="shared" si="5"/>
        <v>Month 150</v>
      </c>
      <c r="EY23" s="198" t="str">
        <f t="shared" si="5"/>
        <v>Month 151</v>
      </c>
      <c r="EZ23" s="198" t="str">
        <f t="shared" si="5"/>
        <v>Month 152</v>
      </c>
      <c r="FA23" s="198" t="str">
        <f t="shared" si="5"/>
        <v>Month 153</v>
      </c>
      <c r="FB23" s="198" t="str">
        <f t="shared" si="5"/>
        <v>Month 154</v>
      </c>
      <c r="FC23" s="198" t="str">
        <f t="shared" si="5"/>
        <v>Month 155</v>
      </c>
      <c r="FD23" s="198" t="str">
        <f t="shared" si="5"/>
        <v>Month 156</v>
      </c>
      <c r="FE23" s="198" t="str">
        <f t="shared" si="5"/>
        <v>Month 157</v>
      </c>
      <c r="FF23" s="198" t="str">
        <f t="shared" si="5"/>
        <v>Month 158</v>
      </c>
      <c r="FG23" s="198" t="str">
        <f t="shared" si="5"/>
        <v>Month 159</v>
      </c>
      <c r="FH23" s="198" t="str">
        <f t="shared" si="5"/>
        <v>Month 160</v>
      </c>
      <c r="FI23" s="198" t="str">
        <f t="shared" si="5"/>
        <v>Month 161</v>
      </c>
      <c r="FJ23" s="198" t="str">
        <f t="shared" si="5"/>
        <v>Month 162</v>
      </c>
      <c r="FK23" s="198" t="str">
        <f t="shared" si="5"/>
        <v>Month 163</v>
      </c>
      <c r="FL23" s="198" t="str">
        <f t="shared" si="5"/>
        <v>Month 164</v>
      </c>
      <c r="FM23" s="198" t="str">
        <f t="shared" si="5"/>
        <v>Month 165</v>
      </c>
      <c r="FN23" s="198" t="str">
        <f t="shared" si="5"/>
        <v>Month 166</v>
      </c>
      <c r="FO23" s="198" t="str">
        <f t="shared" si="5"/>
        <v>Month 167</v>
      </c>
      <c r="FP23" s="198" t="str">
        <f t="shared" si="5"/>
        <v>Month 168</v>
      </c>
      <c r="FQ23" s="198" t="str">
        <f t="shared" si="5"/>
        <v>Month 169</v>
      </c>
      <c r="FR23" s="198" t="str">
        <f t="shared" si="5"/>
        <v>Month 170</v>
      </c>
      <c r="FS23" s="198" t="str">
        <f t="shared" si="5"/>
        <v>Month 171</v>
      </c>
      <c r="FT23" s="198" t="str">
        <f t="shared" si="5"/>
        <v>Month 172</v>
      </c>
      <c r="FU23" s="198" t="str">
        <f t="shared" si="5"/>
        <v>Month 173</v>
      </c>
      <c r="FV23" s="198" t="str">
        <f t="shared" si="5"/>
        <v>Month 174</v>
      </c>
      <c r="FW23" s="198" t="str">
        <f t="shared" si="5"/>
        <v>Month 175</v>
      </c>
      <c r="FX23" s="198" t="str">
        <f t="shared" si="5"/>
        <v>Month 176</v>
      </c>
      <c r="FY23" s="198" t="str">
        <f t="shared" si="5"/>
        <v>Month 177</v>
      </c>
      <c r="FZ23" s="198" t="str">
        <f t="shared" si="5"/>
        <v>Month 178</v>
      </c>
      <c r="GA23" s="198" t="str">
        <f t="shared" si="5"/>
        <v>Month 179</v>
      </c>
      <c r="GB23" s="198" t="str">
        <f t="shared" si="5"/>
        <v>Month 180</v>
      </c>
      <c r="GC23" s="198"/>
    </row>
    <row r="24" spans="2:185">
      <c r="B24" s="327"/>
      <c r="D24" s="195" t="s">
        <v>357</v>
      </c>
      <c r="E24" s="199">
        <f>NPV($E$10,E7:$GB7)</f>
        <v>290.00000000149572</v>
      </c>
      <c r="F24" s="199">
        <f>NPV($E$10,F7:$GB7)</f>
        <v>284.17995624952181</v>
      </c>
      <c r="G24" s="199">
        <f>NPV($E$10,G7:$GB7)</f>
        <v>278.47602446911759</v>
      </c>
      <c r="H24" s="199">
        <f>NPV($E$10,H7:$GB7)</f>
        <v>272.88587825670118</v>
      </c>
      <c r="I24" s="199">
        <f>NPV($E$10,I7:$GB7)</f>
        <v>267.40723767673984</v>
      </c>
      <c r="J24" s="199">
        <f>NPV($E$10,J7:$GB7)</f>
        <v>262.0378683315277</v>
      </c>
      <c r="K24" s="199">
        <f>NPV($E$10,K7:$GB7)</f>
        <v>256.7755804495493</v>
      </c>
      <c r="L24" s="199">
        <f>NPV($E$10,L7:$GB7)</f>
        <v>251.61822799206456</v>
      </c>
      <c r="M24" s="199">
        <f>NPV($E$10,M7:$GB7)</f>
        <v>246.5637077775533</v>
      </c>
      <c r="N24" s="199">
        <f>NPV($E$10,N7:$GB7)</f>
        <v>241.60995862365246</v>
      </c>
      <c r="O24" s="199">
        <f>NPV($E$10,O7:$GB7)</f>
        <v>236.75496050624417</v>
      </c>
      <c r="P24" s="199">
        <f>NPV($E$10,P7:$GB7)</f>
        <v>231.99673373534858</v>
      </c>
      <c r="Q24" s="199">
        <f>NPV($E$10,Q7:$GB7)</f>
        <v>227.33333814748406</v>
      </c>
      <c r="R24" s="199">
        <f>NPV($E$10,R7:$GB7)</f>
        <v>222.76287231416811</v>
      </c>
      <c r="S24" s="199">
        <f>NPV($E$10,S7:$GB7)</f>
        <v>218.28347276623276</v>
      </c>
      <c r="T24" s="199">
        <f>NPV($E$10,T7:$GB7)</f>
        <v>213.89331323364027</v>
      </c>
      <c r="U24" s="199">
        <f>NPV($E$10,U7:$GB7)</f>
        <v>209.59060390048728</v>
      </c>
      <c r="V24" s="199">
        <f>NPV($E$10,V7:$GB7)</f>
        <v>205.37359067489635</v>
      </c>
      <c r="W24" s="199">
        <f>NPV($E$10,W7:$GB7)</f>
        <v>201.24055447349218</v>
      </c>
      <c r="X24" s="199">
        <f>NPV($E$10,X7:$GB7)</f>
        <v>197.18981052017458</v>
      </c>
      <c r="Y24" s="199">
        <f>NPV($E$10,Y7:$GB7)</f>
        <v>193.21970765890211</v>
      </c>
      <c r="Z24" s="199">
        <f>NPV($E$10,Z7:$GB7)</f>
        <v>189.32862768020098</v>
      </c>
      <c r="AA24" s="199">
        <f>NPV($E$10,AA7:$GB7)</f>
        <v>185.51498466113173</v>
      </c>
      <c r="AB24" s="199">
        <f>NPV($E$10,AB7:$GB7)</f>
        <v>181.77722431844012</v>
      </c>
      <c r="AC24" s="199">
        <f>NPV($E$10,AC7:$GB7)</f>
        <v>178.1138233746249</v>
      </c>
      <c r="AD24" s="199">
        <f>NPV($E$10,AD7:$GB7)</f>
        <v>174.52328893667465</v>
      </c>
      <c r="AE24" s="199">
        <f>NPV($E$10,AE7:$GB7)</f>
        <v>171.00415788720687</v>
      </c>
      <c r="AF24" s="199">
        <f>NPV($E$10,AF7:$GB7)</f>
        <v>167.55499628777159</v>
      </c>
      <c r="AG24" s="199">
        <f>NPV($E$10,AG7:$GB7)</f>
        <v>164.17439879406959</v>
      </c>
      <c r="AH24" s="199">
        <f>NPV($E$10,AH7:$GB7)</f>
        <v>160.86098808285044</v>
      </c>
      <c r="AI24" s="199">
        <f>NPV($E$10,AI7:$GB7)</f>
        <v>157.61341429025404</v>
      </c>
      <c r="AJ24" s="199">
        <f>NPV($E$10,AJ7:$GB7)</f>
        <v>154.43035446136724</v>
      </c>
      <c r="AK24" s="199">
        <f>NPV($E$10,AK7:$GB7)</f>
        <v>151.31051201077233</v>
      </c>
      <c r="AL24" s="199">
        <f>NPV($E$10,AL7:$GB7)</f>
        <v>148.25261619386526</v>
      </c>
      <c r="AM24" s="199">
        <f>NPV($E$10,AM7:$GB7)</f>
        <v>145.25542158873009</v>
      </c>
      <c r="AN24" s="199">
        <f>NPV($E$10,AN7:$GB7)</f>
        <v>142.31770758835492</v>
      </c>
      <c r="AO24" s="199">
        <f>NPV($E$10,AO7:$GB7)</f>
        <v>139.43827790298661</v>
      </c>
      <c r="AP24" s="199">
        <f>NPV($E$10,AP7:$GB7)</f>
        <v>136.61596007241761</v>
      </c>
      <c r="AQ24" s="199">
        <f>NPV($E$10,AQ7:$GB7)</f>
        <v>133.849604988008</v>
      </c>
      <c r="AR24" s="199">
        <f>NPV($E$10,AR7:$GB7)</f>
        <v>131.13808642424621</v>
      </c>
      <c r="AS24" s="199">
        <f>NPV($E$10,AS7:$GB7)</f>
        <v>128.48030057966008</v>
      </c>
      <c r="AT24" s="199">
        <f>NPV($E$10,AT7:$GB7)</f>
        <v>125.87516562688671</v>
      </c>
      <c r="AU24" s="199">
        <f>NPV($E$10,AU7:$GB7)</f>
        <v>123.32162127172144</v>
      </c>
      <c r="AV24" s="199">
        <f>NPV($E$10,AV7:$GB7)</f>
        <v>120.81862832096543</v>
      </c>
      <c r="AW24" s="199">
        <f>NPV($E$10,AW7:$GB7)</f>
        <v>118.36516825889265</v>
      </c>
      <c r="AX24" s="199">
        <f>NPV($E$10,AX7:$GB7)</f>
        <v>115.96024283216752</v>
      </c>
      <c r="AY24" s="199">
        <f>NPV($E$10,AY7:$GB7)</f>
        <v>113.60287364304173</v>
      </c>
      <c r="AZ24" s="199">
        <f>NPV($E$10,AZ7:$GB7)</f>
        <v>111.29210175066386</v>
      </c>
      <c r="BA24" s="199">
        <f>NPV($E$10,BA7:$GB7)</f>
        <v>109.0269872803413</v>
      </c>
      <c r="BB24" s="199">
        <f>NPV($E$10,BB7:$GB7)</f>
        <v>106.80660904059299</v>
      </c>
      <c r="BC24" s="199">
        <f>NPV($E$10,BC7:$GB7)</f>
        <v>104.63006414783803</v>
      </c>
      <c r="BD24" s="199">
        <f>NPV($E$10,BD7:$GB7)</f>
        <v>102.49646765856629</v>
      </c>
      <c r="BE24" s="199">
        <f>NPV($E$10,BE7:$GB7)</f>
        <v>100.40495220884297</v>
      </c>
      <c r="BF24" s="199">
        <f>NPV($E$10,BF7:$GB7)</f>
        <v>98.354667660996384</v>
      </c>
      <c r="BG24" s="199">
        <f>NPV($E$10,BG7:$GB7)</f>
        <v>96.344780757349483</v>
      </c>
      <c r="BH24" s="199">
        <f>NPV($E$10,BH7:$GB7)</f>
        <v>94.37447478084971</v>
      </c>
      <c r="BI24" s="199">
        <f>NPV($E$10,BI7:$GB7)</f>
        <v>92.442949222462076</v>
      </c>
      <c r="BJ24" s="199">
        <f>NPV($E$10,BJ7:$GB7)</f>
        <v>90.549419455187959</v>
      </c>
      <c r="BK24" s="199">
        <f>NPV($E$10,BK7:$GB7)</f>
        <v>88.693116414577389</v>
      </c>
      <c r="BL24" s="199">
        <f>NPV($E$10,BL7:$GB7)</f>
        <v>86.873286285604252</v>
      </c>
      <c r="BM24" s="199">
        <f>NPV($E$10,BM7:$GB7)</f>
        <v>85.089190195777249</v>
      </c>
      <c r="BN24" s="199">
        <f>NPV($E$10,BN7:$GB7)</f>
        <v>83.340103914361137</v>
      </c>
      <c r="BO24" s="199">
        <f>NPV($E$10,BO7:$GB7)</f>
        <v>81.625317557585788</v>
      </c>
      <c r="BP24" s="199">
        <f>NPV($E$10,BP7:$GB7)</f>
        <v>79.944135299723087</v>
      </c>
      <c r="BQ24" s="199">
        <f>NPV($E$10,BQ7:$GB7)</f>
        <v>78.295875089912826</v>
      </c>
      <c r="BR24" s="199">
        <f>NPV($E$10,BR7:$GB7)</f>
        <v>76.679868374624263</v>
      </c>
      <c r="BS24" s="199">
        <f>NPV($E$10,BS7:$GB7)</f>
        <v>75.095459825638514</v>
      </c>
      <c r="BT24" s="199">
        <f>NPV($E$10,BT7:$GB7)</f>
        <v>73.5420070734408</v>
      </c>
      <c r="BU24" s="199">
        <f>NPV($E$10,BU7:$GB7)</f>
        <v>72.018880445915997</v>
      </c>
      <c r="BV24" s="199">
        <f>NPV($E$10,BV7:$GB7)</f>
        <v>70.525462712237911</v>
      </c>
      <c r="BW24" s="199">
        <f>NPV($E$10,BW7:$GB7)</f>
        <v>69.061148831851142</v>
      </c>
      <c r="BX24" s="199">
        <f>NPV($E$10,BX7:$GB7)</f>
        <v>67.62534570844025</v>
      </c>
      <c r="BY24" s="199">
        <f>NPV($E$10,BY7:$GB7)</f>
        <v>66.217471948788827</v>
      </c>
      <c r="BZ24" s="199">
        <f>NPV($E$10,BZ7:$GB7)</f>
        <v>64.836957626428102</v>
      </c>
      <c r="CA24" s="199">
        <f>NPV($E$10,CA7:$GB7)</f>
        <v>63.483244049979263</v>
      </c>
      <c r="CB24" s="199">
        <f>NPV($E$10,CB7:$GB7)</f>
        <v>62.155783536096486</v>
      </c>
      <c r="CC24" s="199">
        <f>NPV($E$10,CC7:$GB7)</f>
        <v>60.854039186916353</v>
      </c>
      <c r="CD24" s="199">
        <f>NPV($E$10,CD7:$GB7)</f>
        <v>59.577484671923784</v>
      </c>
      <c r="CE24" s="199">
        <f>NPV($E$10,CE7:$GB7)</f>
        <v>58.325604014146442</v>
      </c>
      <c r="CF24" s="199">
        <f>NPV($E$10,CF7:$GB7)</f>
        <v>57.097891380589004</v>
      </c>
      <c r="CG24" s="199">
        <f>NPV($E$10,CG7:$GB7)</f>
        <v>55.893850876823223</v>
      </c>
      <c r="CH24" s="199">
        <f>NPV($E$10,CH7:$GB7)</f>
        <v>54.712996345649749</v>
      </c>
      <c r="CI24" s="199">
        <f>NPV($E$10,CI7:$GB7)</f>
        <v>53.554851169749355</v>
      </c>
      <c r="CJ24" s="199">
        <f>NPV($E$10,CJ7:$GB7)</f>
        <v>52.418948078244</v>
      </c>
      <c r="CK24" s="199">
        <f>NPV($E$10,CK7:$GB7)</f>
        <v>51.304828957088425</v>
      </c>
      <c r="CL24" s="199">
        <f>NPV($E$10,CL7:$GB7)</f>
        <v>50.212044663215117</v>
      </c>
      <c r="CM24" s="199">
        <f>NPV($E$10,CM7:$GB7)</f>
        <v>49.140154842357703</v>
      </c>
      <c r="CN24" s="199">
        <f>NPV($E$10,CN7:$GB7)</f>
        <v>48.088727750477616</v>
      </c>
      <c r="CO24" s="199">
        <f>NPV($E$10,CO7:$GB7)</f>
        <v>47.057340078721985</v>
      </c>
      <c r="CP24" s="199">
        <f>NPV($E$10,CP7:$GB7)</f>
        <v>46.045576781841881</v>
      </c>
      <c r="CQ24" s="199">
        <f>NPV($E$10,CQ7:$GB7)</f>
        <v>45.053030910000167</v>
      </c>
      <c r="CR24" s="199">
        <f>NPV($E$10,CR7:$GB7)</f>
        <v>44.079303443901551</v>
      </c>
      <c r="CS24" s="199">
        <f>NPV($E$10,CS7:$GB7)</f>
        <v>43.124003133176977</v>
      </c>
      <c r="CT24" s="199">
        <f>NPV($E$10,CT7:$GB7)</f>
        <v>42.18674633795731</v>
      </c>
      <c r="CU24" s="199">
        <f>NPV($E$10,CU7:$GB7)</f>
        <v>41.267156873571508</v>
      </c>
      <c r="CV24" s="199">
        <f>NPV($E$10,CV7:$GB7)</f>
        <v>40.364865858306253</v>
      </c>
      <c r="CW24" s="199">
        <f>NPV($E$10,CW7:$GB7)</f>
        <v>39.479511564165037</v>
      </c>
      <c r="CX24" s="199">
        <f>NPV($E$10,CX7:$GB7)</f>
        <v>38.610739270566633</v>
      </c>
      <c r="CY24" s="199">
        <f>NPV($E$10,CY7:$GB7)</f>
        <v>37.7582011209226</v>
      </c>
      <c r="CZ24" s="199">
        <f>NPV($E$10,CZ7:$GB7)</f>
        <v>36.921555982036345</v>
      </c>
      <c r="DA24" s="199">
        <f>NPV($E$10,DA7:$GB7)</f>
        <v>36.100469306266149</v>
      </c>
      <c r="DB24" s="199">
        <f>NPV($E$10,DB7:$GB7)</f>
        <v>35.294612996396616</v>
      </c>
      <c r="DC24" s="199">
        <f>NPV($E$10,DC7:$GB7)</f>
        <v>34.503665273163172</v>
      </c>
      <c r="DD24" s="199">
        <f>NPV($E$10,DD7:$GB7)</f>
        <v>33.727310545376241</v>
      </c>
      <c r="DE24" s="199">
        <f>NPV($E$10,DE7:$GB7)</f>
        <v>32.96523928259213</v>
      </c>
      <c r="DF24" s="199">
        <f>NPV($E$10,DF7:$GB7)</f>
        <v>32.217147890279449</v>
      </c>
      <c r="DG24" s="199">
        <f>NPV($E$10,DG7:$GB7)</f>
        <v>31.482738587429381</v>
      </c>
      <c r="DH24" s="199">
        <f>NPV($E$10,DH7:$GB7)</f>
        <v>30.761719286561483</v>
      </c>
      <c r="DI24" s="199">
        <f>NPV($E$10,DI7:$GB7)</f>
        <v>30.053803476075288</v>
      </c>
      <c r="DJ24" s="199">
        <f>NPV($E$10,DJ7:$GB7)</f>
        <v>29.35871010490062</v>
      </c>
      <c r="DK24" s="199">
        <f>NPV($E$10,DK7:$GB7)</f>
        <v>28.676163469399569</v>
      </c>
      <c r="DL24" s="199">
        <f>NPV($E$10,DL7:$GB7)</f>
        <v>28.005893102474431</v>
      </c>
      <c r="DM24" s="199">
        <f>NPV($E$10,DM7:$GB7)</f>
        <v>27.34763366483665</v>
      </c>
      <c r="DN24" s="199">
        <f>NPV($E$10,DN7:$GB7)</f>
        <v>26.701124838392776</v>
      </c>
      <c r="DO24" s="199">
        <f>NPV($E$10,DO7:$GB7)</f>
        <v>26.066111221704077</v>
      </c>
      <c r="DP24" s="199">
        <f>NPV($E$10,DP7:$GB7)</f>
        <v>25.442342227477742</v>
      </c>
      <c r="DQ24" s="199">
        <f>NPV($E$10,DQ7:$GB7)</f>
        <v>24.829571982048083</v>
      </c>
      <c r="DR24" s="199">
        <f>NPV($E$10,DR7:$GB7)</f>
        <v>24.227559226806932</v>
      </c>
      <c r="DS24" s="199">
        <f>NPV($E$10,DS7:$GB7)</f>
        <v>23.636067221543648</v>
      </c>
      <c r="DT24" s="199">
        <f>NPV($E$10,DT7:$GB7)</f>
        <v>23.054863649655417</v>
      </c>
      <c r="DU24" s="199">
        <f>NPV($E$10,DU7:$GB7)</f>
        <v>22.483720525189575</v>
      </c>
      <c r="DV24" s="199">
        <f>NPV($E$10,DV7:$GB7)</f>
        <v>21.922414101680523</v>
      </c>
      <c r="DW24" s="199">
        <f>NPV($E$10,DW7:$GB7)</f>
        <v>21.370724782744293</v>
      </c>
      <c r="DX24" s="199">
        <f>NPV($E$10,DX7:$GB7)</f>
        <v>20.828437034394589</v>
      </c>
      <c r="DY24" s="199">
        <f>NPV($E$10,DY7:$GB7)</f>
        <v>20.295339299045231</v>
      </c>
      <c r="DZ24" s="199">
        <f>NPV($E$10,DZ7:$GB7)</f>
        <v>19.771223911163869</v>
      </c>
      <c r="EA24" s="199">
        <f>NPV($E$10,EA7:$GB7)</f>
        <v>19.255887014543298</v>
      </c>
      <c r="EB24" s="199">
        <f>NPV($E$10,EB7:$GB7)</f>
        <v>18.749128481156895</v>
      </c>
      <c r="EC24" s="199">
        <f>NPV($E$10,EC7:$GB7)</f>
        <v>18.250751831565406</v>
      </c>
      <c r="ED24" s="199">
        <f>NPV($E$10,ED7:$GB7)</f>
        <v>17.760564156843234</v>
      </c>
      <c r="EE24" s="199">
        <f>NPV($E$10,EE7:$GB7)</f>
        <v>17.278376041992523</v>
      </c>
      <c r="EF24" s="199">
        <f>NPV($E$10,EF7:$GB7)</f>
        <v>16.804001490814411</v>
      </c>
      <c r="EG24" s="199">
        <f>NPV($E$10,EG7:$GB7)</f>
        <v>16.337257852207291</v>
      </c>
      <c r="EH24" s="199">
        <f>NPV($E$10,EH7:$GB7)</f>
        <v>15.877965747862136</v>
      </c>
      <c r="EI24" s="199">
        <f>NPV($E$10,EI7:$GB7)</f>
        <v>15.425949001326215</v>
      </c>
      <c r="EJ24" s="199">
        <f>NPV($E$10,EJ7:$GB7)</f>
        <v>14.981034568406459</v>
      </c>
      <c r="EK24" s="199">
        <f>NPV($E$10,EK7:$GB7)</f>
        <v>14.54305246888469</v>
      </c>
      <c r="EL24" s="199">
        <f>NPV($E$10,EL7:$GB7)</f>
        <v>14.111835719517167</v>
      </c>
      <c r="EM24" s="199">
        <f>NPV($E$10,EM7:$GB7)</f>
        <v>13.687220268291764</v>
      </c>
      <c r="EN24" s="199">
        <f>NPV($E$10,EN7:$GB7)</f>
        <v>13.269044929916335</v>
      </c>
      <c r="EO24" s="199">
        <f>NPV($E$10,EO7:$GB7)</f>
        <v>12.857151322512415</v>
      </c>
      <c r="EP24" s="199">
        <f>NPV($E$10,EP7:$GB7)</f>
        <v>12.451383805489048</v>
      </c>
      <c r="EQ24" s="199">
        <f>NPV($E$10,EQ7:$GB7)</f>
        <v>12.051589418571734</v>
      </c>
      <c r="ER24" s="199">
        <f>NPV($E$10,ER7:$GB7)</f>
        <v>11.657617821962321</v>
      </c>
      <c r="ES24" s="199">
        <f>NPV($E$10,ES7:$GB7)</f>
        <v>11.269321237605739</v>
      </c>
      <c r="ET24" s="199">
        <f>NPV($E$10,ET7:$GB7)</f>
        <v>10.886554391540344</v>
      </c>
      <c r="EU24" s="199">
        <f>NPV($E$10,EU7:$GB7)</f>
        <v>10.509174457308731</v>
      </c>
      <c r="EV24" s="199">
        <f>NPV($E$10,EV7:$GB7)</f>
        <v>10.137041000406574</v>
      </c>
      <c r="EW24" s="199">
        <f>NPV($E$10,EW7:$GB7)</f>
        <v>9.770015923747339</v>
      </c>
      <c r="EX24" s="199">
        <f>NPV($E$10,EX7:$GB7)</f>
        <v>9.407963414121161</v>
      </c>
      <c r="EY24" s="199">
        <f>NPV($E$10,EY7:$GB7)</f>
        <v>9.0507498896266583</v>
      </c>
      <c r="EZ24" s="199">
        <f>NPV($E$10,EZ7:$GB7)</f>
        <v>8.6982439480547828</v>
      </c>
      <c r="FA24" s="199">
        <f>NPV($E$10,FA7:$GB7)</f>
        <v>8.3503163162042569</v>
      </c>
      <c r="FB24" s="199">
        <f>NPV($E$10,FB7:$GB7)</f>
        <v>8.0068398001084589</v>
      </c>
      <c r="FC24" s="199">
        <f>NPV($E$10,FC7:$GB7)</f>
        <v>7.6676892361541569</v>
      </c>
      <c r="FD24" s="199">
        <f>NPV($E$10,FD7:$GB7)</f>
        <v>7.3327414430726305</v>
      </c>
      <c r="FE24" s="199">
        <f>NPV($E$10,FE7:$GB7)</f>
        <v>7.0018751747843266</v>
      </c>
      <c r="FF24" s="199">
        <f>NPV($E$10,FF7:$GB7)</f>
        <v>6.6749710740783872</v>
      </c>
      <c r="FG24" s="199">
        <f>NPV($E$10,FG7:$GB7)</f>
        <v>6.3519116271088008</v>
      </c>
      <c r="FH24" s="199">
        <f>NPV($E$10,FH7:$GB7)</f>
        <v>6.0325811186892588</v>
      </c>
      <c r="FI24" s="199">
        <f>NPV($E$10,FI7:$GB7)</f>
        <v>5.7168655883691555</v>
      </c>
      <c r="FJ24" s="199">
        <f>NPV($E$10,FJ7:$GB7)</f>
        <v>5.4046527872734504</v>
      </c>
      <c r="FK24" s="199">
        <f>NPV($E$10,FK7:$GB7)</f>
        <v>5.0958321356895082</v>
      </c>
      <c r="FL24" s="199">
        <f>NPV($E$10,FL7:$GB7)</f>
        <v>4.7902946813842355</v>
      </c>
      <c r="FM24" s="199">
        <f>NPV($E$10,FM7:$GB7)</f>
        <v>4.4879330586352904</v>
      </c>
      <c r="FN24" s="199">
        <f>NPV($E$10,FN7:$GB7)</f>
        <v>4.1886414479602845</v>
      </c>
      <c r="FO24" s="199">
        <f>NPV($E$10,FO7:$GB7)</f>
        <v>3.8923155365283142</v>
      </c>
      <c r="FP24" s="199">
        <f>NPV($E$10,FP7:$GB7)</f>
        <v>3.5988524792383814</v>
      </c>
      <c r="FQ24" s="199">
        <f>NPV($E$10,FQ7:$GB7)</f>
        <v>3.3081508604495733</v>
      </c>
      <c r="FR24" s="199">
        <f>NPV($E$10,FR7:$GB7)</f>
        <v>3.0201106563481401</v>
      </c>
      <c r="FS24" s="199">
        <f>NPV($E$10,FS7:$GB7)</f>
        <v>2.734633197936871</v>
      </c>
      <c r="FT24" s="199">
        <f>NPV($E$10,FT7:$GB7)</f>
        <v>2.4516211346324566</v>
      </c>
      <c r="FU24" s="199">
        <f>NPV($E$10,FU7:$GB7)</f>
        <v>2.1709783984567665</v>
      </c>
      <c r="FV24" s="199">
        <f>NPV($E$10,FV7:$GB7)</f>
        <v>1.8926101688082264</v>
      </c>
      <c r="FW24" s="199">
        <f>NPV($E$10,FW7:$GB7)</f>
        <v>1.6164228377997356</v>
      </c>
      <c r="FX24" s="199">
        <f>NPV($E$10,FX7:$GB7)</f>
        <v>1.3423239761498089</v>
      </c>
      <c r="FY24" s="199">
        <f>NPV($E$10,FY7:$GB7)</f>
        <v>1.0702222996138495</v>
      </c>
      <c r="FZ24" s="199">
        <f>NPV($E$10,FZ7:$GB7)</f>
        <v>0.80002763594271331</v>
      </c>
      <c r="GA24" s="199">
        <f>NPV($E$10,GA7:$GB7)</f>
        <v>0.53165089235593399</v>
      </c>
      <c r="GB24" s="199">
        <f>NPV($E$10,GB7:$GB7)</f>
        <v>0.2650040235172143</v>
      </c>
      <c r="GC24" s="199">
        <f>NPV($E$10,$GC7:GC7)</f>
        <v>0</v>
      </c>
    </row>
    <row r="25" spans="2:185">
      <c r="B25" s="200"/>
      <c r="D25" s="195" t="s">
        <v>358</v>
      </c>
      <c r="E25" s="199">
        <f>E24*$E$10</f>
        <v>4.1799562480260537</v>
      </c>
      <c r="F25" s="199">
        <f t="shared" ref="F25:BQ25" si="6">F24*$E$10</f>
        <v>4.096068219595975</v>
      </c>
      <c r="G25" s="199">
        <f t="shared" si="6"/>
        <v>4.0138537875832441</v>
      </c>
      <c r="H25" s="199">
        <f t="shared" si="6"/>
        <v>3.933279420038938</v>
      </c>
      <c r="I25" s="199">
        <f t="shared" si="6"/>
        <v>3.8543122547879713</v>
      </c>
      <c r="J25" s="199">
        <f t="shared" si="6"/>
        <v>3.7769200860212013</v>
      </c>
      <c r="K25" s="199">
        <f t="shared" si="6"/>
        <v>3.701071351155429</v>
      </c>
      <c r="L25" s="199">
        <f t="shared" si="6"/>
        <v>3.6267351179560339</v>
      </c>
      <c r="M25" s="199">
        <f t="shared" si="6"/>
        <v>3.5538810719170288</v>
      </c>
      <c r="N25" s="199">
        <f t="shared" si="6"/>
        <v>3.4824795038932539</v>
      </c>
      <c r="O25" s="199">
        <f t="shared" si="6"/>
        <v>3.4125012979797682</v>
      </c>
      <c r="P25" s="199">
        <f t="shared" si="6"/>
        <v>3.3439179196334674</v>
      </c>
      <c r="Q25" s="199">
        <f t="shared" si="6"/>
        <v>3.2767014040320501</v>
      </c>
      <c r="R25" s="199">
        <f t="shared" si="6"/>
        <v>3.2108243446656362</v>
      </c>
      <c r="S25" s="199">
        <f t="shared" si="6"/>
        <v>3.1462598821563228</v>
      </c>
      <c r="T25" s="199">
        <f t="shared" si="6"/>
        <v>3.0829816933011625</v>
      </c>
      <c r="U25" s="199">
        <f t="shared" si="6"/>
        <v>3.0209639803340589</v>
      </c>
      <c r="V25" s="199">
        <f t="shared" si="6"/>
        <v>2.9601814604022438</v>
      </c>
      <c r="W25" s="199">
        <f t="shared" si="6"/>
        <v>2.9006093552529744</v>
      </c>
      <c r="X25" s="199">
        <f t="shared" si="6"/>
        <v>2.8422233811262974</v>
      </c>
      <c r="Y25" s="199">
        <f t="shared" si="6"/>
        <v>2.7849997388497583</v>
      </c>
      <c r="Z25" s="199">
        <f t="shared" si="6"/>
        <v>2.728915104130941</v>
      </c>
      <c r="AA25" s="199">
        <f t="shared" si="6"/>
        <v>2.6739466180439848</v>
      </c>
      <c r="AB25" s="199">
        <f t="shared" si="6"/>
        <v>2.6200718777061325</v>
      </c>
      <c r="AC25" s="199">
        <f t="shared" si="6"/>
        <v>2.5672689271404567</v>
      </c>
      <c r="AD25" s="199">
        <f t="shared" si="6"/>
        <v>2.5155162483211964</v>
      </c>
      <c r="AE25" s="199">
        <f t="shared" si="6"/>
        <v>2.4647927523978534</v>
      </c>
      <c r="AF25" s="199">
        <f t="shared" si="6"/>
        <v>2.4150777710946234</v>
      </c>
      <c r="AG25" s="199">
        <f t="shared" si="6"/>
        <v>2.3663510482815613</v>
      </c>
      <c r="AH25" s="199">
        <f t="shared" si="6"/>
        <v>2.318592731714094</v>
      </c>
      <c r="AI25" s="199">
        <f t="shared" si="6"/>
        <v>2.2717833649374768</v>
      </c>
      <c r="AJ25" s="199">
        <f t="shared" si="6"/>
        <v>2.2259038793528996</v>
      </c>
      <c r="AK25" s="199">
        <f t="shared" si="6"/>
        <v>2.1809355864420241</v>
      </c>
      <c r="AL25" s="199">
        <f t="shared" si="6"/>
        <v>2.1368601701467567</v>
      </c>
      <c r="AM25" s="199">
        <f t="shared" si="6"/>
        <v>2.0936596794011701</v>
      </c>
      <c r="AN25" s="199">
        <f t="shared" si="6"/>
        <v>2.0513165208124859</v>
      </c>
      <c r="AO25" s="199">
        <f t="shared" si="6"/>
        <v>2.0098134514881929</v>
      </c>
      <c r="AP25" s="199">
        <f t="shared" si="6"/>
        <v>1.9691335720063261</v>
      </c>
      <c r="AQ25" s="199">
        <f t="shared" si="6"/>
        <v>1.9292603195260609</v>
      </c>
      <c r="AR25" s="199">
        <f t="shared" si="6"/>
        <v>1.890177461035798</v>
      </c>
      <c r="AS25" s="199">
        <f t="shared" si="6"/>
        <v>1.8518690867360197</v>
      </c>
      <c r="AT25" s="199">
        <f t="shared" si="6"/>
        <v>1.8143196035541578</v>
      </c>
      <c r="AU25" s="199">
        <f t="shared" si="6"/>
        <v>1.7775137287888829</v>
      </c>
      <c r="AV25" s="199">
        <f t="shared" si="6"/>
        <v>1.7414364838812146</v>
      </c>
      <c r="AW25" s="199">
        <f t="shared" si="6"/>
        <v>1.7060731883098679</v>
      </c>
      <c r="AX25" s="199">
        <f t="shared" si="6"/>
        <v>1.6714094536084037</v>
      </c>
      <c r="AY25" s="199">
        <f t="shared" si="6"/>
        <v>1.6374311775017154</v>
      </c>
      <c r="AZ25" s="199">
        <f t="shared" si="6"/>
        <v>1.6041245381594462</v>
      </c>
      <c r="BA25" s="199">
        <f t="shared" si="6"/>
        <v>1.5714759885640317</v>
      </c>
      <c r="BB25" s="199">
        <f t="shared" si="6"/>
        <v>1.5394722509910346</v>
      </c>
      <c r="BC25" s="199">
        <f t="shared" si="6"/>
        <v>1.5081003115995402</v>
      </c>
      <c r="BD25" s="199">
        <f t="shared" si="6"/>
        <v>1.4773474151303958</v>
      </c>
      <c r="BE25" s="199">
        <f t="shared" si="6"/>
        <v>1.4472010597101583</v>
      </c>
      <c r="BF25" s="199">
        <f t="shared" si="6"/>
        <v>1.4176489917585775</v>
      </c>
      <c r="BG25" s="199">
        <f t="shared" si="6"/>
        <v>1.3886792009976077</v>
      </c>
      <c r="BH25" s="199">
        <f t="shared" si="6"/>
        <v>1.3602799155598462</v>
      </c>
      <c r="BI25" s="199">
        <f t="shared" si="6"/>
        <v>1.3324395971944574</v>
      </c>
      <c r="BJ25" s="199">
        <f t="shared" si="6"/>
        <v>1.3051469365685955</v>
      </c>
      <c r="BK25" s="199">
        <f t="shared" si="6"/>
        <v>1.2783908486624234</v>
      </c>
      <c r="BL25" s="199">
        <f t="shared" si="6"/>
        <v>1.2521604682558438</v>
      </c>
      <c r="BM25" s="199">
        <f t="shared" si="6"/>
        <v>1.2264451455051102</v>
      </c>
      <c r="BN25" s="199">
        <f t="shared" si="6"/>
        <v>1.2012344416075094</v>
      </c>
      <c r="BO25" s="199">
        <f t="shared" si="6"/>
        <v>1.1765181245523508</v>
      </c>
      <c r="BP25" s="199">
        <f t="shared" si="6"/>
        <v>1.1522861649565317</v>
      </c>
      <c r="BQ25" s="199">
        <f t="shared" si="6"/>
        <v>1.1285287319829675</v>
      </c>
      <c r="BR25" s="199">
        <f t="shared" ref="BR25:EC25" si="7">BR24*$E$10</f>
        <v>1.1052361893402516</v>
      </c>
      <c r="BS25" s="199">
        <f t="shared" si="7"/>
        <v>1.0823990913618906</v>
      </c>
      <c r="BT25" s="199">
        <f t="shared" si="7"/>
        <v>1.0600081791635161</v>
      </c>
      <c r="BU25" s="199">
        <f t="shared" si="7"/>
        <v>1.0380543768765356</v>
      </c>
      <c r="BV25" s="199">
        <f t="shared" si="7"/>
        <v>1.0165287879566445</v>
      </c>
      <c r="BW25" s="199">
        <f t="shared" si="7"/>
        <v>0.9954226915657397</v>
      </c>
      <c r="BX25" s="199">
        <f t="shared" si="7"/>
        <v>0.97472753902571996</v>
      </c>
      <c r="BY25" s="199">
        <f t="shared" si="7"/>
        <v>0.95443495034276638</v>
      </c>
      <c r="BZ25" s="199">
        <f t="shared" si="7"/>
        <v>0.93453671080065803</v>
      </c>
      <c r="CA25" s="199">
        <f t="shared" si="7"/>
        <v>0.91502476762174134</v>
      </c>
      <c r="CB25" s="199">
        <f t="shared" si="7"/>
        <v>0.89589122669421184</v>
      </c>
      <c r="CC25" s="199">
        <f t="shared" si="7"/>
        <v>0.87712834936434958</v>
      </c>
      <c r="CD25" s="199">
        <f t="shared" si="7"/>
        <v>0.85872854929241327</v>
      </c>
      <c r="CE25" s="199">
        <f t="shared" si="7"/>
        <v>0.84068438937092227</v>
      </c>
      <c r="CF25" s="199">
        <f t="shared" si="7"/>
        <v>0.82298857870405173</v>
      </c>
      <c r="CG25" s="199">
        <f t="shared" si="7"/>
        <v>0.80563396964692668</v>
      </c>
      <c r="CH25" s="199">
        <f t="shared" si="7"/>
        <v>0.78861355490360607</v>
      </c>
      <c r="CI25" s="199">
        <f t="shared" si="7"/>
        <v>0.77192046468256781</v>
      </c>
      <c r="CJ25" s="199">
        <f t="shared" si="7"/>
        <v>0.75554796390854906</v>
      </c>
      <c r="CK25" s="199">
        <f t="shared" si="7"/>
        <v>0.73948944948959894</v>
      </c>
      <c r="CL25" s="199">
        <f t="shared" si="7"/>
        <v>0.72373844763823025</v>
      </c>
      <c r="CM25" s="199">
        <f t="shared" si="7"/>
        <v>0.70828861124559106</v>
      </c>
      <c r="CN25" s="199">
        <f t="shared" si="7"/>
        <v>0.69313371730757256</v>
      </c>
      <c r="CO25" s="199">
        <f t="shared" si="7"/>
        <v>0.67826766440181485</v>
      </c>
      <c r="CP25" s="199">
        <f t="shared" si="7"/>
        <v>0.66368447021458854</v>
      </c>
      <c r="CQ25" s="199">
        <f t="shared" si="7"/>
        <v>0.64937826911653396</v>
      </c>
      <c r="CR25" s="199">
        <f t="shared" si="7"/>
        <v>0.63534330978628395</v>
      </c>
      <c r="CS25" s="199">
        <f t="shared" si="7"/>
        <v>0.62157395288099493</v>
      </c>
      <c r="CT25" s="199">
        <f t="shared" si="7"/>
        <v>0.60806466875284626</v>
      </c>
      <c r="CU25" s="199">
        <f t="shared" si="7"/>
        <v>0.59481003521057541</v>
      </c>
      <c r="CV25" s="199">
        <f t="shared" si="7"/>
        <v>0.58180473532513977</v>
      </c>
      <c r="CW25" s="199">
        <f t="shared" si="7"/>
        <v>0.56904355527861161</v>
      </c>
      <c r="CX25" s="199">
        <f t="shared" si="7"/>
        <v>0.55652138225543968</v>
      </c>
      <c r="CY25" s="199">
        <f t="shared" si="7"/>
        <v>0.54423320237520945</v>
      </c>
      <c r="CZ25" s="199">
        <f t="shared" si="7"/>
        <v>0.5321740986660709</v>
      </c>
      <c r="DA25" s="199">
        <f t="shared" si="7"/>
        <v>0.52033924907800577</v>
      </c>
      <c r="DB25" s="199">
        <f t="shared" si="7"/>
        <v>0.50872392453513338</v>
      </c>
      <c r="DC25" s="199">
        <f t="shared" si="7"/>
        <v>0.49732348702625556</v>
      </c>
      <c r="DD25" s="199">
        <f t="shared" si="7"/>
        <v>0.48613338773287346</v>
      </c>
      <c r="DE25" s="199">
        <f t="shared" si="7"/>
        <v>0.47514916519391098</v>
      </c>
      <c r="DF25" s="199">
        <f t="shared" si="7"/>
        <v>0.46436644350640832</v>
      </c>
      <c r="DG25" s="199">
        <f t="shared" si="7"/>
        <v>0.45378093056144014</v>
      </c>
      <c r="DH25" s="199">
        <f t="shared" si="7"/>
        <v>0.44338841631456222</v>
      </c>
      <c r="DI25" s="199">
        <f t="shared" si="7"/>
        <v>0.43318477109006936</v>
      </c>
      <c r="DJ25" s="199">
        <f t="shared" si="7"/>
        <v>0.42316594391838636</v>
      </c>
      <c r="DK25" s="199">
        <f t="shared" si="7"/>
        <v>0.41332796090591373</v>
      </c>
      <c r="DL25" s="199">
        <f t="shared" si="7"/>
        <v>0.4036669236366689</v>
      </c>
      <c r="DM25" s="199">
        <f t="shared" si="7"/>
        <v>0.3941790076050759</v>
      </c>
      <c r="DN25" s="199">
        <f t="shared" si="7"/>
        <v>0.3848604606792686</v>
      </c>
      <c r="DO25" s="199">
        <f t="shared" si="7"/>
        <v>0.3757076015942829</v>
      </c>
      <c r="DP25" s="199">
        <f t="shared" si="7"/>
        <v>0.36671681847453169</v>
      </c>
      <c r="DQ25" s="199">
        <f t="shared" si="7"/>
        <v>0.35788456738496288</v>
      </c>
      <c r="DR25" s="199">
        <f t="shared" si="7"/>
        <v>0.34920737091031234</v>
      </c>
      <c r="DS25" s="199">
        <f t="shared" si="7"/>
        <v>0.34068181676188142</v>
      </c>
      <c r="DT25" s="199">
        <f t="shared" si="7"/>
        <v>0.33230455641127199</v>
      </c>
      <c r="DU25" s="199">
        <f t="shared" si="7"/>
        <v>0.32407230375052781</v>
      </c>
      <c r="DV25" s="199">
        <f t="shared" si="7"/>
        <v>0.3159818337781426</v>
      </c>
      <c r="DW25" s="199">
        <f t="shared" si="7"/>
        <v>0.30802998131040177</v>
      </c>
      <c r="DX25" s="199">
        <f t="shared" si="7"/>
        <v>0.30021363971753751</v>
      </c>
      <c r="DY25" s="199">
        <f t="shared" si="7"/>
        <v>0.29252975968419065</v>
      </c>
      <c r="DZ25" s="199">
        <f t="shared" si="7"/>
        <v>0.28497534799367336</v>
      </c>
      <c r="EA25" s="199">
        <f t="shared" si="7"/>
        <v>0.27754746633554783</v>
      </c>
      <c r="EB25" s="199">
        <f t="shared" si="7"/>
        <v>0.27024323013603718</v>
      </c>
      <c r="EC25" s="199">
        <f t="shared" si="7"/>
        <v>0.2630598074107976</v>
      </c>
      <c r="ED25" s="199">
        <f t="shared" ref="ED25:GC25" si="8">ED24*$E$10</f>
        <v>0.25599441763959158</v>
      </c>
      <c r="EE25" s="199">
        <f t="shared" si="8"/>
        <v>0.24904433066240628</v>
      </c>
      <c r="EF25" s="199">
        <f t="shared" si="8"/>
        <v>0.24220686559657428</v>
      </c>
      <c r="EG25" s="199">
        <f t="shared" si="8"/>
        <v>0.23547938977446331</v>
      </c>
      <c r="EH25" s="199">
        <f t="shared" si="8"/>
        <v>0.22885931770130241</v>
      </c>
      <c r="EI25" s="199">
        <f t="shared" si="8"/>
        <v>0.22234411003273177</v>
      </c>
      <c r="EJ25" s="199">
        <f t="shared" si="8"/>
        <v>0.21593127257166173</v>
      </c>
      <c r="EK25" s="199">
        <f t="shared" si="8"/>
        <v>0.20961835528404055</v>
      </c>
      <c r="EL25" s="199">
        <f t="shared" si="8"/>
        <v>0.20340295133313377</v>
      </c>
      <c r="EM25" s="199">
        <f t="shared" si="8"/>
        <v>0.19728269613193075</v>
      </c>
      <c r="EN25" s="199">
        <f t="shared" si="8"/>
        <v>0.19125526641329707</v>
      </c>
      <c r="EO25" s="199">
        <f t="shared" si="8"/>
        <v>0.18531837931750009</v>
      </c>
      <c r="EP25" s="199">
        <f t="shared" si="8"/>
        <v>0.17946979149674458</v>
      </c>
      <c r="EQ25" s="199">
        <f t="shared" si="8"/>
        <v>0.17370729823635786</v>
      </c>
      <c r="ER25" s="199">
        <f t="shared" si="8"/>
        <v>0.16802873259227571</v>
      </c>
      <c r="ES25" s="199">
        <f t="shared" si="8"/>
        <v>0.16243196454448228</v>
      </c>
      <c r="ET25" s="199">
        <f t="shared" si="8"/>
        <v>0.15691490016606838</v>
      </c>
      <c r="EU25" s="199">
        <f t="shared" si="8"/>
        <v>0.15147548080757545</v>
      </c>
      <c r="EV25" s="199">
        <f t="shared" si="8"/>
        <v>0.14611168229630067</v>
      </c>
      <c r="EW25" s="199">
        <f t="shared" si="8"/>
        <v>0.14082151415024516</v>
      </c>
      <c r="EX25" s="199">
        <f t="shared" si="8"/>
        <v>0.1356030188063912</v>
      </c>
      <c r="EY25" s="199">
        <f t="shared" si="8"/>
        <v>0.13045427086300326</v>
      </c>
      <c r="EZ25" s="199">
        <f t="shared" si="8"/>
        <v>0.12537337633565129</v>
      </c>
      <c r="FA25" s="199">
        <f t="shared" si="8"/>
        <v>0.12035847192666159</v>
      </c>
      <c r="FB25" s="199">
        <f t="shared" si="8"/>
        <v>0.11540772430770488</v>
      </c>
      <c r="FC25" s="199">
        <f t="shared" si="8"/>
        <v>0.11051932941523925</v>
      </c>
      <c r="FD25" s="199">
        <f t="shared" si="8"/>
        <v>0.10569151175852737</v>
      </c>
      <c r="FE25" s="199">
        <f t="shared" si="8"/>
        <v>0.10092252373995625</v>
      </c>
      <c r="FF25" s="199">
        <f t="shared" si="8"/>
        <v>9.6210644987390445E-2</v>
      </c>
      <c r="FG25" s="199">
        <f t="shared" si="8"/>
        <v>9.1554181698295961E-2</v>
      </c>
      <c r="FH25" s="199">
        <f t="shared" si="8"/>
        <v>8.6951465995376259E-2</v>
      </c>
      <c r="FI25" s="199">
        <f t="shared" si="8"/>
        <v>8.2400855293467398E-2</v>
      </c>
      <c r="FJ25" s="199">
        <f t="shared" si="8"/>
        <v>7.7900731677443338E-2</v>
      </c>
      <c r="FK25" s="199">
        <f t="shared" si="8"/>
        <v>7.3449501290887759E-2</v>
      </c>
      <c r="FL25" s="199">
        <f t="shared" si="8"/>
        <v>6.9045593735292191E-2</v>
      </c>
      <c r="FM25" s="199">
        <f t="shared" si="8"/>
        <v>6.4687461479546571E-2</v>
      </c>
      <c r="FN25" s="199">
        <f t="shared" si="8"/>
        <v>6.0373579279490296E-2</v>
      </c>
      <c r="FO25" s="199">
        <f t="shared" si="8"/>
        <v>5.6102443607298255E-2</v>
      </c>
      <c r="FP25" s="199">
        <f t="shared" si="8"/>
        <v>5.1872572090479102E-2</v>
      </c>
      <c r="FQ25" s="199">
        <f t="shared" si="8"/>
        <v>4.7682502960267721E-2</v>
      </c>
      <c r="FR25" s="199">
        <f t="shared" si="8"/>
        <v>4.3530794509197807E-2</v>
      </c>
      <c r="FS25" s="199">
        <f t="shared" si="8"/>
        <v>3.9416024557643918E-2</v>
      </c>
      <c r="FT25" s="199">
        <f t="shared" si="8"/>
        <v>3.5336789929126915E-2</v>
      </c>
      <c r="FU25" s="199">
        <f t="shared" si="8"/>
        <v>3.1291705934179841E-2</v>
      </c>
      <c r="FV25" s="199">
        <f t="shared" si="8"/>
        <v>2.7279405862575129E-2</v>
      </c>
      <c r="FW25" s="199">
        <f t="shared" si="8"/>
        <v>2.3298540483717798E-2</v>
      </c>
      <c r="FX25" s="199">
        <f t="shared" si="8"/>
        <v>1.9347777555012519E-2</v>
      </c>
      <c r="FY25" s="199">
        <f t="shared" si="8"/>
        <v>1.5425801338016031E-2</v>
      </c>
      <c r="FZ25" s="199">
        <f t="shared" si="8"/>
        <v>1.1531312122189689E-2</v>
      </c>
      <c r="GA25" s="199">
        <f t="shared" si="8"/>
        <v>7.6630257560701773E-3</v>
      </c>
      <c r="GB25" s="199">
        <f t="shared" si="8"/>
        <v>3.8196731856796899E-3</v>
      </c>
      <c r="GC25" s="199">
        <f t="shared" si="8"/>
        <v>0</v>
      </c>
    </row>
    <row r="26" spans="2:185">
      <c r="B26" s="200"/>
      <c r="D26" s="195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</row>
    <row r="27" spans="2:185">
      <c r="B27" s="200"/>
      <c r="D27" s="195" t="s">
        <v>359</v>
      </c>
      <c r="E27" s="199">
        <f t="shared" ref="E27:BP27" si="9">E7*($E$19-1)</f>
        <v>0</v>
      </c>
      <c r="F27" s="199">
        <f t="shared" si="9"/>
        <v>0</v>
      </c>
      <c r="G27" s="199">
        <f t="shared" si="9"/>
        <v>0</v>
      </c>
      <c r="H27" s="199">
        <f t="shared" si="9"/>
        <v>0</v>
      </c>
      <c r="I27" s="199">
        <f t="shared" si="9"/>
        <v>0</v>
      </c>
      <c r="J27" s="199">
        <f t="shared" si="9"/>
        <v>0</v>
      </c>
      <c r="K27" s="199">
        <f t="shared" si="9"/>
        <v>0</v>
      </c>
      <c r="L27" s="199">
        <f t="shared" si="9"/>
        <v>0</v>
      </c>
      <c r="M27" s="199">
        <f t="shared" si="9"/>
        <v>0</v>
      </c>
      <c r="N27" s="199">
        <f t="shared" si="9"/>
        <v>0</v>
      </c>
      <c r="O27" s="199">
        <f t="shared" si="9"/>
        <v>0</v>
      </c>
      <c r="P27" s="199">
        <f t="shared" si="9"/>
        <v>0</v>
      </c>
      <c r="Q27" s="199">
        <f t="shared" si="9"/>
        <v>0</v>
      </c>
      <c r="R27" s="199">
        <f t="shared" si="9"/>
        <v>0</v>
      </c>
      <c r="S27" s="199">
        <f t="shared" si="9"/>
        <v>0</v>
      </c>
      <c r="T27" s="199">
        <f t="shared" si="9"/>
        <v>0</v>
      </c>
      <c r="U27" s="199">
        <f t="shared" si="9"/>
        <v>0</v>
      </c>
      <c r="V27" s="199">
        <f t="shared" si="9"/>
        <v>0</v>
      </c>
      <c r="W27" s="199">
        <f t="shared" si="9"/>
        <v>0</v>
      </c>
      <c r="X27" s="199">
        <f t="shared" si="9"/>
        <v>0</v>
      </c>
      <c r="Y27" s="199">
        <f t="shared" si="9"/>
        <v>0</v>
      </c>
      <c r="Z27" s="199">
        <f t="shared" si="9"/>
        <v>0</v>
      </c>
      <c r="AA27" s="199">
        <f t="shared" si="9"/>
        <v>0</v>
      </c>
      <c r="AB27" s="199">
        <f t="shared" si="9"/>
        <v>0</v>
      </c>
      <c r="AC27" s="199">
        <f t="shared" si="9"/>
        <v>0</v>
      </c>
      <c r="AD27" s="199">
        <f t="shared" si="9"/>
        <v>0</v>
      </c>
      <c r="AE27" s="199">
        <f t="shared" si="9"/>
        <v>0</v>
      </c>
      <c r="AF27" s="199">
        <f t="shared" si="9"/>
        <v>0</v>
      </c>
      <c r="AG27" s="199">
        <f t="shared" si="9"/>
        <v>0</v>
      </c>
      <c r="AH27" s="199">
        <f t="shared" si="9"/>
        <v>0</v>
      </c>
      <c r="AI27" s="199">
        <f t="shared" si="9"/>
        <v>0</v>
      </c>
      <c r="AJ27" s="199">
        <f t="shared" si="9"/>
        <v>0</v>
      </c>
      <c r="AK27" s="199">
        <f t="shared" si="9"/>
        <v>0</v>
      </c>
      <c r="AL27" s="199">
        <f t="shared" si="9"/>
        <v>0</v>
      </c>
      <c r="AM27" s="199">
        <f t="shared" si="9"/>
        <v>0</v>
      </c>
      <c r="AN27" s="199">
        <f t="shared" si="9"/>
        <v>0</v>
      </c>
      <c r="AO27" s="199">
        <f t="shared" si="9"/>
        <v>0</v>
      </c>
      <c r="AP27" s="199">
        <f t="shared" si="9"/>
        <v>0</v>
      </c>
      <c r="AQ27" s="199">
        <f t="shared" si="9"/>
        <v>0</v>
      </c>
      <c r="AR27" s="199">
        <f t="shared" si="9"/>
        <v>0</v>
      </c>
      <c r="AS27" s="199">
        <f t="shared" si="9"/>
        <v>0</v>
      </c>
      <c r="AT27" s="199">
        <f t="shared" si="9"/>
        <v>0</v>
      </c>
      <c r="AU27" s="199">
        <f t="shared" si="9"/>
        <v>0</v>
      </c>
      <c r="AV27" s="199">
        <f t="shared" si="9"/>
        <v>0</v>
      </c>
      <c r="AW27" s="199">
        <f t="shared" si="9"/>
        <v>0</v>
      </c>
      <c r="AX27" s="199">
        <f t="shared" si="9"/>
        <v>0</v>
      </c>
      <c r="AY27" s="199">
        <f t="shared" si="9"/>
        <v>0</v>
      </c>
      <c r="AZ27" s="199">
        <f t="shared" si="9"/>
        <v>0</v>
      </c>
      <c r="BA27" s="199">
        <f t="shared" si="9"/>
        <v>0</v>
      </c>
      <c r="BB27" s="199">
        <f t="shared" si="9"/>
        <v>0</v>
      </c>
      <c r="BC27" s="199">
        <f t="shared" si="9"/>
        <v>0</v>
      </c>
      <c r="BD27" s="199">
        <f t="shared" si="9"/>
        <v>0</v>
      </c>
      <c r="BE27" s="199">
        <f t="shared" si="9"/>
        <v>0</v>
      </c>
      <c r="BF27" s="199">
        <f t="shared" si="9"/>
        <v>0</v>
      </c>
      <c r="BG27" s="199">
        <f t="shared" si="9"/>
        <v>0</v>
      </c>
      <c r="BH27" s="199">
        <f t="shared" si="9"/>
        <v>0</v>
      </c>
      <c r="BI27" s="199">
        <f t="shared" si="9"/>
        <v>0</v>
      </c>
      <c r="BJ27" s="199">
        <f t="shared" si="9"/>
        <v>0</v>
      </c>
      <c r="BK27" s="199">
        <f t="shared" si="9"/>
        <v>0</v>
      </c>
      <c r="BL27" s="199">
        <f t="shared" si="9"/>
        <v>0</v>
      </c>
      <c r="BM27" s="199">
        <f t="shared" si="9"/>
        <v>0</v>
      </c>
      <c r="BN27" s="199">
        <f t="shared" si="9"/>
        <v>0</v>
      </c>
      <c r="BO27" s="199">
        <f t="shared" si="9"/>
        <v>0</v>
      </c>
      <c r="BP27" s="199">
        <f t="shared" si="9"/>
        <v>0</v>
      </c>
      <c r="BQ27" s="199">
        <f t="shared" ref="BQ27:EB27" si="10">BQ7*($E$19-1)</f>
        <v>0</v>
      </c>
      <c r="BR27" s="199">
        <f t="shared" si="10"/>
        <v>0</v>
      </c>
      <c r="BS27" s="199">
        <f t="shared" si="10"/>
        <v>0</v>
      </c>
      <c r="BT27" s="199">
        <f t="shared" si="10"/>
        <v>0</v>
      </c>
      <c r="BU27" s="199">
        <f t="shared" si="10"/>
        <v>0</v>
      </c>
      <c r="BV27" s="199">
        <f t="shared" si="10"/>
        <v>0</v>
      </c>
      <c r="BW27" s="199">
        <f t="shared" si="10"/>
        <v>0</v>
      </c>
      <c r="BX27" s="199">
        <f t="shared" si="10"/>
        <v>0</v>
      </c>
      <c r="BY27" s="199">
        <f t="shared" si="10"/>
        <v>0</v>
      </c>
      <c r="BZ27" s="199">
        <f t="shared" si="10"/>
        <v>0</v>
      </c>
      <c r="CA27" s="199">
        <f t="shared" si="10"/>
        <v>0</v>
      </c>
      <c r="CB27" s="199">
        <f t="shared" si="10"/>
        <v>0</v>
      </c>
      <c r="CC27" s="199">
        <f t="shared" si="10"/>
        <v>0</v>
      </c>
      <c r="CD27" s="199">
        <f t="shared" si="10"/>
        <v>0</v>
      </c>
      <c r="CE27" s="199">
        <f t="shared" si="10"/>
        <v>0</v>
      </c>
      <c r="CF27" s="199">
        <f t="shared" si="10"/>
        <v>0</v>
      </c>
      <c r="CG27" s="199">
        <f t="shared" si="10"/>
        <v>0</v>
      </c>
      <c r="CH27" s="199">
        <f t="shared" si="10"/>
        <v>0</v>
      </c>
      <c r="CI27" s="199">
        <f t="shared" si="10"/>
        <v>0</v>
      </c>
      <c r="CJ27" s="199">
        <f t="shared" si="10"/>
        <v>0</v>
      </c>
      <c r="CK27" s="199">
        <f t="shared" si="10"/>
        <v>0</v>
      </c>
      <c r="CL27" s="199">
        <f t="shared" si="10"/>
        <v>0</v>
      </c>
      <c r="CM27" s="199">
        <f t="shared" si="10"/>
        <v>0</v>
      </c>
      <c r="CN27" s="199">
        <f t="shared" si="10"/>
        <v>0</v>
      </c>
      <c r="CO27" s="199">
        <f t="shared" si="10"/>
        <v>0</v>
      </c>
      <c r="CP27" s="199">
        <f t="shared" si="10"/>
        <v>0</v>
      </c>
      <c r="CQ27" s="199">
        <f t="shared" si="10"/>
        <v>0</v>
      </c>
      <c r="CR27" s="199">
        <f t="shared" si="10"/>
        <v>0</v>
      </c>
      <c r="CS27" s="199">
        <f t="shared" si="10"/>
        <v>0</v>
      </c>
      <c r="CT27" s="199">
        <f t="shared" si="10"/>
        <v>0</v>
      </c>
      <c r="CU27" s="199">
        <f t="shared" si="10"/>
        <v>0</v>
      </c>
      <c r="CV27" s="199">
        <f t="shared" si="10"/>
        <v>0</v>
      </c>
      <c r="CW27" s="199">
        <f t="shared" si="10"/>
        <v>0</v>
      </c>
      <c r="CX27" s="199">
        <f t="shared" si="10"/>
        <v>0</v>
      </c>
      <c r="CY27" s="199">
        <f t="shared" si="10"/>
        <v>0</v>
      </c>
      <c r="CZ27" s="199">
        <f t="shared" si="10"/>
        <v>0</v>
      </c>
      <c r="DA27" s="199">
        <f t="shared" si="10"/>
        <v>0</v>
      </c>
      <c r="DB27" s="199">
        <f t="shared" si="10"/>
        <v>0</v>
      </c>
      <c r="DC27" s="199">
        <f t="shared" si="10"/>
        <v>0</v>
      </c>
      <c r="DD27" s="199">
        <f t="shared" si="10"/>
        <v>0</v>
      </c>
      <c r="DE27" s="199">
        <f t="shared" si="10"/>
        <v>0</v>
      </c>
      <c r="DF27" s="199">
        <f t="shared" si="10"/>
        <v>0</v>
      </c>
      <c r="DG27" s="199">
        <f t="shared" si="10"/>
        <v>0</v>
      </c>
      <c r="DH27" s="199">
        <f t="shared" si="10"/>
        <v>0</v>
      </c>
      <c r="DI27" s="199">
        <f t="shared" si="10"/>
        <v>0</v>
      </c>
      <c r="DJ27" s="199">
        <f t="shared" si="10"/>
        <v>0</v>
      </c>
      <c r="DK27" s="199">
        <f t="shared" si="10"/>
        <v>0</v>
      </c>
      <c r="DL27" s="199">
        <f t="shared" si="10"/>
        <v>0</v>
      </c>
      <c r="DM27" s="199">
        <f t="shared" si="10"/>
        <v>0</v>
      </c>
      <c r="DN27" s="199">
        <f t="shared" si="10"/>
        <v>0</v>
      </c>
      <c r="DO27" s="199">
        <f t="shared" si="10"/>
        <v>0</v>
      </c>
      <c r="DP27" s="199">
        <f t="shared" si="10"/>
        <v>0</v>
      </c>
      <c r="DQ27" s="199">
        <f t="shared" si="10"/>
        <v>0</v>
      </c>
      <c r="DR27" s="199">
        <f t="shared" si="10"/>
        <v>0</v>
      </c>
      <c r="DS27" s="199">
        <f t="shared" si="10"/>
        <v>0</v>
      </c>
      <c r="DT27" s="199">
        <f t="shared" si="10"/>
        <v>0</v>
      </c>
      <c r="DU27" s="199">
        <f t="shared" si="10"/>
        <v>0</v>
      </c>
      <c r="DV27" s="199">
        <f t="shared" si="10"/>
        <v>0</v>
      </c>
      <c r="DW27" s="199">
        <f t="shared" si="10"/>
        <v>0</v>
      </c>
      <c r="DX27" s="199">
        <f t="shared" si="10"/>
        <v>0</v>
      </c>
      <c r="DY27" s="199">
        <f t="shared" si="10"/>
        <v>0</v>
      </c>
      <c r="DZ27" s="199">
        <f t="shared" si="10"/>
        <v>0</v>
      </c>
      <c r="EA27" s="199">
        <f t="shared" si="10"/>
        <v>0</v>
      </c>
      <c r="EB27" s="199">
        <f t="shared" si="10"/>
        <v>0</v>
      </c>
      <c r="EC27" s="199">
        <f t="shared" ref="EC27:GC27" si="11">EC7*($E$19-1)</f>
        <v>0</v>
      </c>
      <c r="ED27" s="199">
        <f t="shared" si="11"/>
        <v>0</v>
      </c>
      <c r="EE27" s="199">
        <f t="shared" si="11"/>
        <v>0</v>
      </c>
      <c r="EF27" s="199">
        <f t="shared" si="11"/>
        <v>0</v>
      </c>
      <c r="EG27" s="199">
        <f t="shared" si="11"/>
        <v>0</v>
      </c>
      <c r="EH27" s="199">
        <f t="shared" si="11"/>
        <v>0</v>
      </c>
      <c r="EI27" s="199">
        <f t="shared" si="11"/>
        <v>0</v>
      </c>
      <c r="EJ27" s="199">
        <f t="shared" si="11"/>
        <v>0</v>
      </c>
      <c r="EK27" s="199">
        <f t="shared" si="11"/>
        <v>0</v>
      </c>
      <c r="EL27" s="199">
        <f t="shared" si="11"/>
        <v>0</v>
      </c>
      <c r="EM27" s="199">
        <f t="shared" si="11"/>
        <v>0</v>
      </c>
      <c r="EN27" s="199">
        <f t="shared" si="11"/>
        <v>0</v>
      </c>
      <c r="EO27" s="199">
        <f t="shared" si="11"/>
        <v>0</v>
      </c>
      <c r="EP27" s="199">
        <f t="shared" si="11"/>
        <v>0</v>
      </c>
      <c r="EQ27" s="199">
        <f t="shared" si="11"/>
        <v>0</v>
      </c>
      <c r="ER27" s="199">
        <f t="shared" si="11"/>
        <v>0</v>
      </c>
      <c r="ES27" s="199">
        <f t="shared" si="11"/>
        <v>0</v>
      </c>
      <c r="ET27" s="199">
        <f t="shared" si="11"/>
        <v>0</v>
      </c>
      <c r="EU27" s="199">
        <f t="shared" si="11"/>
        <v>0</v>
      </c>
      <c r="EV27" s="199">
        <f t="shared" si="11"/>
        <v>0</v>
      </c>
      <c r="EW27" s="199">
        <f t="shared" si="11"/>
        <v>0</v>
      </c>
      <c r="EX27" s="199">
        <f t="shared" si="11"/>
        <v>0</v>
      </c>
      <c r="EY27" s="199">
        <f t="shared" si="11"/>
        <v>0</v>
      </c>
      <c r="EZ27" s="199">
        <f t="shared" si="11"/>
        <v>0</v>
      </c>
      <c r="FA27" s="199">
        <f t="shared" si="11"/>
        <v>0</v>
      </c>
      <c r="FB27" s="199">
        <f t="shared" si="11"/>
        <v>0</v>
      </c>
      <c r="FC27" s="199">
        <f t="shared" si="11"/>
        <v>0</v>
      </c>
      <c r="FD27" s="199">
        <f t="shared" si="11"/>
        <v>0</v>
      </c>
      <c r="FE27" s="199">
        <f t="shared" si="11"/>
        <v>0</v>
      </c>
      <c r="FF27" s="199">
        <f t="shared" si="11"/>
        <v>0</v>
      </c>
      <c r="FG27" s="199">
        <f t="shared" si="11"/>
        <v>0</v>
      </c>
      <c r="FH27" s="199">
        <f t="shared" si="11"/>
        <v>0</v>
      </c>
      <c r="FI27" s="199">
        <f t="shared" si="11"/>
        <v>0</v>
      </c>
      <c r="FJ27" s="199">
        <f t="shared" si="11"/>
        <v>0</v>
      </c>
      <c r="FK27" s="199">
        <f t="shared" si="11"/>
        <v>0</v>
      </c>
      <c r="FL27" s="199">
        <f t="shared" si="11"/>
        <v>0</v>
      </c>
      <c r="FM27" s="199">
        <f t="shared" si="11"/>
        <v>0</v>
      </c>
      <c r="FN27" s="199">
        <f t="shared" si="11"/>
        <v>0</v>
      </c>
      <c r="FO27" s="199">
        <f t="shared" si="11"/>
        <v>0</v>
      </c>
      <c r="FP27" s="199">
        <f t="shared" si="11"/>
        <v>0</v>
      </c>
      <c r="FQ27" s="199">
        <f t="shared" si="11"/>
        <v>0</v>
      </c>
      <c r="FR27" s="199">
        <f t="shared" si="11"/>
        <v>0</v>
      </c>
      <c r="FS27" s="199">
        <f t="shared" si="11"/>
        <v>0</v>
      </c>
      <c r="FT27" s="199">
        <f t="shared" si="11"/>
        <v>0</v>
      </c>
      <c r="FU27" s="199">
        <f t="shared" si="11"/>
        <v>0</v>
      </c>
      <c r="FV27" s="199">
        <f t="shared" si="11"/>
        <v>0</v>
      </c>
      <c r="FW27" s="199">
        <f t="shared" si="11"/>
        <v>0</v>
      </c>
      <c r="FX27" s="199">
        <f t="shared" si="11"/>
        <v>0</v>
      </c>
      <c r="FY27" s="199">
        <f t="shared" si="11"/>
        <v>0</v>
      </c>
      <c r="FZ27" s="199">
        <f t="shared" si="11"/>
        <v>0</v>
      </c>
      <c r="GA27" s="199">
        <f t="shared" si="11"/>
        <v>0</v>
      </c>
      <c r="GB27" s="199">
        <f t="shared" si="11"/>
        <v>0</v>
      </c>
      <c r="GC27" s="199">
        <f t="shared" si="11"/>
        <v>0</v>
      </c>
    </row>
    <row r="28" spans="2:185">
      <c r="B28" s="200"/>
      <c r="D28" s="201" t="s">
        <v>360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202">
        <v>0</v>
      </c>
      <c r="AW28" s="202">
        <v>0</v>
      </c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2">
        <v>0</v>
      </c>
      <c r="BD28" s="202">
        <v>0</v>
      </c>
      <c r="BE28" s="202">
        <v>0</v>
      </c>
      <c r="BF28" s="202">
        <v>0</v>
      </c>
      <c r="BG28" s="202">
        <v>0</v>
      </c>
      <c r="BH28" s="202">
        <v>0</v>
      </c>
      <c r="BI28" s="202">
        <v>0</v>
      </c>
      <c r="BJ28" s="202">
        <v>0</v>
      </c>
      <c r="BK28" s="202">
        <v>0</v>
      </c>
      <c r="BL28" s="202">
        <v>0</v>
      </c>
      <c r="BM28" s="202">
        <v>0</v>
      </c>
      <c r="BN28" s="202">
        <v>0</v>
      </c>
      <c r="BO28" s="202">
        <v>0</v>
      </c>
      <c r="BP28" s="202">
        <v>0</v>
      </c>
      <c r="BQ28" s="202">
        <v>0</v>
      </c>
      <c r="BR28" s="202">
        <v>0</v>
      </c>
      <c r="BS28" s="202">
        <v>0</v>
      </c>
      <c r="BT28" s="202">
        <v>0</v>
      </c>
      <c r="BU28" s="202">
        <v>0</v>
      </c>
      <c r="BV28" s="202">
        <v>0</v>
      </c>
      <c r="BW28" s="202">
        <v>0</v>
      </c>
      <c r="BX28" s="202">
        <v>0</v>
      </c>
      <c r="BY28" s="202">
        <v>0</v>
      </c>
      <c r="BZ28" s="202">
        <v>0</v>
      </c>
      <c r="CA28" s="202">
        <v>0</v>
      </c>
      <c r="CB28" s="202">
        <v>0</v>
      </c>
      <c r="CC28" s="202">
        <v>0</v>
      </c>
      <c r="CD28" s="202">
        <v>0</v>
      </c>
      <c r="CE28" s="202">
        <v>0</v>
      </c>
      <c r="CF28" s="202">
        <v>0</v>
      </c>
      <c r="CG28" s="202">
        <v>0</v>
      </c>
      <c r="CH28" s="202">
        <v>0</v>
      </c>
      <c r="CI28" s="202">
        <v>0</v>
      </c>
      <c r="CJ28" s="202">
        <v>0</v>
      </c>
      <c r="CK28" s="202">
        <v>0</v>
      </c>
      <c r="CL28" s="202">
        <v>0</v>
      </c>
      <c r="CM28" s="202">
        <v>0</v>
      </c>
      <c r="CN28" s="202">
        <v>0</v>
      </c>
      <c r="CO28" s="202">
        <v>0</v>
      </c>
      <c r="CP28" s="202">
        <v>0</v>
      </c>
      <c r="CQ28" s="202">
        <v>0</v>
      </c>
      <c r="CR28" s="202">
        <v>0</v>
      </c>
      <c r="CS28" s="202">
        <v>0</v>
      </c>
      <c r="CT28" s="202">
        <v>0</v>
      </c>
      <c r="CU28" s="202">
        <v>0</v>
      </c>
      <c r="CV28" s="202">
        <v>0</v>
      </c>
      <c r="CW28" s="202">
        <v>0</v>
      </c>
      <c r="CX28" s="202">
        <v>0</v>
      </c>
      <c r="CY28" s="202">
        <v>0</v>
      </c>
      <c r="CZ28" s="202">
        <v>0</v>
      </c>
      <c r="DA28" s="202">
        <v>0</v>
      </c>
      <c r="DB28" s="202">
        <v>0</v>
      </c>
      <c r="DC28" s="202">
        <v>0</v>
      </c>
      <c r="DD28" s="202">
        <v>0</v>
      </c>
      <c r="DE28" s="202">
        <v>0</v>
      </c>
      <c r="DF28" s="202">
        <v>0</v>
      </c>
      <c r="DG28" s="202">
        <v>0</v>
      </c>
      <c r="DH28" s="202">
        <v>0</v>
      </c>
      <c r="DI28" s="202">
        <v>0</v>
      </c>
      <c r="DJ28" s="202">
        <v>0</v>
      </c>
      <c r="DK28" s="202">
        <v>0</v>
      </c>
      <c r="DL28" s="202">
        <v>0</v>
      </c>
      <c r="DM28" s="202">
        <v>0</v>
      </c>
      <c r="DN28" s="202">
        <v>0</v>
      </c>
      <c r="DO28" s="202">
        <v>0</v>
      </c>
      <c r="DP28" s="202">
        <v>0</v>
      </c>
      <c r="DQ28" s="202">
        <v>0</v>
      </c>
      <c r="DR28" s="202">
        <v>0</v>
      </c>
      <c r="DS28" s="202">
        <v>0</v>
      </c>
      <c r="DT28" s="202">
        <v>0</v>
      </c>
      <c r="DU28" s="202">
        <v>0</v>
      </c>
      <c r="DV28" s="202">
        <v>0</v>
      </c>
      <c r="DW28" s="202">
        <v>0</v>
      </c>
      <c r="DX28" s="202">
        <v>0</v>
      </c>
      <c r="DY28" s="202">
        <v>0</v>
      </c>
      <c r="DZ28" s="202">
        <v>0</v>
      </c>
      <c r="EA28" s="202">
        <v>0</v>
      </c>
      <c r="EB28" s="202">
        <v>0</v>
      </c>
      <c r="EC28" s="202">
        <v>0</v>
      </c>
      <c r="ED28" s="202">
        <v>0</v>
      </c>
      <c r="EE28" s="202">
        <v>0</v>
      </c>
      <c r="EF28" s="202">
        <v>0</v>
      </c>
      <c r="EG28" s="202">
        <v>0</v>
      </c>
      <c r="EH28" s="202">
        <v>0</v>
      </c>
      <c r="EI28" s="202">
        <v>0</v>
      </c>
      <c r="EJ28" s="202">
        <v>0</v>
      </c>
      <c r="EK28" s="202">
        <v>0</v>
      </c>
      <c r="EL28" s="202">
        <v>0</v>
      </c>
      <c r="EM28" s="202">
        <v>0</v>
      </c>
      <c r="EN28" s="202">
        <v>0</v>
      </c>
      <c r="EO28" s="202">
        <v>0</v>
      </c>
      <c r="EP28" s="202">
        <v>0</v>
      </c>
      <c r="EQ28" s="202">
        <v>0</v>
      </c>
      <c r="ER28" s="202">
        <v>0</v>
      </c>
      <c r="ES28" s="202">
        <v>0</v>
      </c>
      <c r="ET28" s="202">
        <v>0</v>
      </c>
      <c r="EU28" s="202">
        <v>0</v>
      </c>
      <c r="EV28" s="202">
        <v>0</v>
      </c>
      <c r="EW28" s="202">
        <v>0</v>
      </c>
      <c r="EX28" s="202">
        <v>0</v>
      </c>
      <c r="EY28" s="202">
        <v>0</v>
      </c>
      <c r="EZ28" s="202">
        <v>0</v>
      </c>
      <c r="FA28" s="202">
        <v>0</v>
      </c>
      <c r="FB28" s="202">
        <v>0</v>
      </c>
      <c r="FC28" s="202">
        <v>0</v>
      </c>
      <c r="FD28" s="202">
        <v>0</v>
      </c>
      <c r="FE28" s="202">
        <v>0</v>
      </c>
      <c r="FF28" s="202">
        <v>0</v>
      </c>
      <c r="FG28" s="202">
        <v>0</v>
      </c>
      <c r="FH28" s="202">
        <v>0</v>
      </c>
      <c r="FI28" s="202">
        <v>0</v>
      </c>
      <c r="FJ28" s="202">
        <v>0</v>
      </c>
      <c r="FK28" s="202">
        <v>0</v>
      </c>
      <c r="FL28" s="202">
        <v>0</v>
      </c>
      <c r="FM28" s="202">
        <v>0</v>
      </c>
      <c r="FN28" s="202">
        <v>0</v>
      </c>
      <c r="FO28" s="202">
        <v>0</v>
      </c>
      <c r="FP28" s="202">
        <v>0</v>
      </c>
      <c r="FQ28" s="202">
        <v>0</v>
      </c>
      <c r="FR28" s="202">
        <v>0</v>
      </c>
      <c r="FS28" s="202">
        <v>0</v>
      </c>
      <c r="FT28" s="202">
        <v>0</v>
      </c>
      <c r="FU28" s="202">
        <v>0</v>
      </c>
      <c r="FV28" s="202">
        <v>0</v>
      </c>
      <c r="FW28" s="202">
        <v>0</v>
      </c>
      <c r="FX28" s="202">
        <v>0</v>
      </c>
      <c r="FY28" s="202">
        <v>0</v>
      </c>
      <c r="FZ28" s="202">
        <v>0</v>
      </c>
      <c r="GA28" s="202">
        <v>0</v>
      </c>
      <c r="GB28" s="202">
        <v>0</v>
      </c>
      <c r="GC28" s="202">
        <v>0</v>
      </c>
    </row>
    <row r="29" spans="2:185">
      <c r="B29" s="200"/>
      <c r="D29" s="195" t="s">
        <v>361</v>
      </c>
      <c r="E29" s="199">
        <f>E27+E28</f>
        <v>0</v>
      </c>
      <c r="F29" s="199">
        <f t="shared" ref="F29:BQ29" si="12">F27+F28</f>
        <v>0</v>
      </c>
      <c r="G29" s="199">
        <f t="shared" si="12"/>
        <v>0</v>
      </c>
      <c r="H29" s="199">
        <f t="shared" si="12"/>
        <v>0</v>
      </c>
      <c r="I29" s="199">
        <f t="shared" si="12"/>
        <v>0</v>
      </c>
      <c r="J29" s="199">
        <f t="shared" si="12"/>
        <v>0</v>
      </c>
      <c r="K29" s="199">
        <f t="shared" si="12"/>
        <v>0</v>
      </c>
      <c r="L29" s="199">
        <f t="shared" si="12"/>
        <v>0</v>
      </c>
      <c r="M29" s="199">
        <f t="shared" si="12"/>
        <v>0</v>
      </c>
      <c r="N29" s="199">
        <f t="shared" si="12"/>
        <v>0</v>
      </c>
      <c r="O29" s="199">
        <f t="shared" si="12"/>
        <v>0</v>
      </c>
      <c r="P29" s="199">
        <f t="shared" si="12"/>
        <v>0</v>
      </c>
      <c r="Q29" s="199">
        <f t="shared" si="12"/>
        <v>0</v>
      </c>
      <c r="R29" s="199">
        <f t="shared" si="12"/>
        <v>0</v>
      </c>
      <c r="S29" s="199">
        <f t="shared" si="12"/>
        <v>0</v>
      </c>
      <c r="T29" s="199">
        <f t="shared" si="12"/>
        <v>0</v>
      </c>
      <c r="U29" s="199">
        <f t="shared" si="12"/>
        <v>0</v>
      </c>
      <c r="V29" s="199">
        <f t="shared" si="12"/>
        <v>0</v>
      </c>
      <c r="W29" s="199">
        <f t="shared" si="12"/>
        <v>0</v>
      </c>
      <c r="X29" s="199">
        <f t="shared" si="12"/>
        <v>0</v>
      </c>
      <c r="Y29" s="199">
        <f t="shared" si="12"/>
        <v>0</v>
      </c>
      <c r="Z29" s="199">
        <f t="shared" si="12"/>
        <v>0</v>
      </c>
      <c r="AA29" s="199">
        <f t="shared" si="12"/>
        <v>0</v>
      </c>
      <c r="AB29" s="199">
        <f t="shared" si="12"/>
        <v>0</v>
      </c>
      <c r="AC29" s="199">
        <f t="shared" si="12"/>
        <v>0</v>
      </c>
      <c r="AD29" s="199">
        <f t="shared" si="12"/>
        <v>0</v>
      </c>
      <c r="AE29" s="199">
        <f t="shared" si="12"/>
        <v>0</v>
      </c>
      <c r="AF29" s="199">
        <f t="shared" si="12"/>
        <v>0</v>
      </c>
      <c r="AG29" s="199">
        <f t="shared" si="12"/>
        <v>0</v>
      </c>
      <c r="AH29" s="199">
        <f t="shared" si="12"/>
        <v>0</v>
      </c>
      <c r="AI29" s="199">
        <f t="shared" si="12"/>
        <v>0</v>
      </c>
      <c r="AJ29" s="199">
        <f t="shared" si="12"/>
        <v>0</v>
      </c>
      <c r="AK29" s="199">
        <f t="shared" si="12"/>
        <v>0</v>
      </c>
      <c r="AL29" s="199">
        <f t="shared" si="12"/>
        <v>0</v>
      </c>
      <c r="AM29" s="199">
        <f t="shared" si="12"/>
        <v>0</v>
      </c>
      <c r="AN29" s="199">
        <f t="shared" si="12"/>
        <v>0</v>
      </c>
      <c r="AO29" s="199">
        <f t="shared" si="12"/>
        <v>0</v>
      </c>
      <c r="AP29" s="199">
        <f t="shared" si="12"/>
        <v>0</v>
      </c>
      <c r="AQ29" s="199">
        <f t="shared" si="12"/>
        <v>0</v>
      </c>
      <c r="AR29" s="199">
        <f t="shared" si="12"/>
        <v>0</v>
      </c>
      <c r="AS29" s="199">
        <f t="shared" si="12"/>
        <v>0</v>
      </c>
      <c r="AT29" s="199">
        <f t="shared" si="12"/>
        <v>0</v>
      </c>
      <c r="AU29" s="199">
        <f t="shared" si="12"/>
        <v>0</v>
      </c>
      <c r="AV29" s="199">
        <f t="shared" si="12"/>
        <v>0</v>
      </c>
      <c r="AW29" s="199">
        <f t="shared" si="12"/>
        <v>0</v>
      </c>
      <c r="AX29" s="199">
        <f t="shared" si="12"/>
        <v>0</v>
      </c>
      <c r="AY29" s="199">
        <f t="shared" si="12"/>
        <v>0</v>
      </c>
      <c r="AZ29" s="199">
        <f t="shared" si="12"/>
        <v>0</v>
      </c>
      <c r="BA29" s="199">
        <f t="shared" si="12"/>
        <v>0</v>
      </c>
      <c r="BB29" s="199">
        <f t="shared" si="12"/>
        <v>0</v>
      </c>
      <c r="BC29" s="199">
        <f t="shared" si="12"/>
        <v>0</v>
      </c>
      <c r="BD29" s="199">
        <f t="shared" si="12"/>
        <v>0</v>
      </c>
      <c r="BE29" s="199">
        <f t="shared" si="12"/>
        <v>0</v>
      </c>
      <c r="BF29" s="199">
        <f t="shared" si="12"/>
        <v>0</v>
      </c>
      <c r="BG29" s="199">
        <f t="shared" si="12"/>
        <v>0</v>
      </c>
      <c r="BH29" s="199">
        <f t="shared" si="12"/>
        <v>0</v>
      </c>
      <c r="BI29" s="199">
        <f t="shared" si="12"/>
        <v>0</v>
      </c>
      <c r="BJ29" s="199">
        <f t="shared" si="12"/>
        <v>0</v>
      </c>
      <c r="BK29" s="199">
        <f t="shared" si="12"/>
        <v>0</v>
      </c>
      <c r="BL29" s="199">
        <f t="shared" si="12"/>
        <v>0</v>
      </c>
      <c r="BM29" s="199">
        <f t="shared" si="12"/>
        <v>0</v>
      </c>
      <c r="BN29" s="199">
        <f t="shared" si="12"/>
        <v>0</v>
      </c>
      <c r="BO29" s="199">
        <f t="shared" si="12"/>
        <v>0</v>
      </c>
      <c r="BP29" s="199">
        <f t="shared" si="12"/>
        <v>0</v>
      </c>
      <c r="BQ29" s="199">
        <f t="shared" si="12"/>
        <v>0</v>
      </c>
      <c r="BR29" s="199">
        <f t="shared" ref="BR29:EC29" si="13">BR27+BR28</f>
        <v>0</v>
      </c>
      <c r="BS29" s="199">
        <f t="shared" si="13"/>
        <v>0</v>
      </c>
      <c r="BT29" s="199">
        <f t="shared" si="13"/>
        <v>0</v>
      </c>
      <c r="BU29" s="199">
        <f t="shared" si="13"/>
        <v>0</v>
      </c>
      <c r="BV29" s="199">
        <f t="shared" si="13"/>
        <v>0</v>
      </c>
      <c r="BW29" s="199">
        <f t="shared" si="13"/>
        <v>0</v>
      </c>
      <c r="BX29" s="199">
        <f t="shared" si="13"/>
        <v>0</v>
      </c>
      <c r="BY29" s="199">
        <f t="shared" si="13"/>
        <v>0</v>
      </c>
      <c r="BZ29" s="199">
        <f t="shared" si="13"/>
        <v>0</v>
      </c>
      <c r="CA29" s="199">
        <f t="shared" si="13"/>
        <v>0</v>
      </c>
      <c r="CB29" s="199">
        <f t="shared" si="13"/>
        <v>0</v>
      </c>
      <c r="CC29" s="199">
        <f t="shared" si="13"/>
        <v>0</v>
      </c>
      <c r="CD29" s="199">
        <f t="shared" si="13"/>
        <v>0</v>
      </c>
      <c r="CE29" s="199">
        <f t="shared" si="13"/>
        <v>0</v>
      </c>
      <c r="CF29" s="199">
        <f t="shared" si="13"/>
        <v>0</v>
      </c>
      <c r="CG29" s="199">
        <f t="shared" si="13"/>
        <v>0</v>
      </c>
      <c r="CH29" s="199">
        <f t="shared" si="13"/>
        <v>0</v>
      </c>
      <c r="CI29" s="199">
        <f t="shared" si="13"/>
        <v>0</v>
      </c>
      <c r="CJ29" s="199">
        <f t="shared" si="13"/>
        <v>0</v>
      </c>
      <c r="CK29" s="199">
        <f t="shared" si="13"/>
        <v>0</v>
      </c>
      <c r="CL29" s="199">
        <f t="shared" si="13"/>
        <v>0</v>
      </c>
      <c r="CM29" s="199">
        <f t="shared" si="13"/>
        <v>0</v>
      </c>
      <c r="CN29" s="199">
        <f t="shared" si="13"/>
        <v>0</v>
      </c>
      <c r="CO29" s="199">
        <f t="shared" si="13"/>
        <v>0</v>
      </c>
      <c r="CP29" s="199">
        <f t="shared" si="13"/>
        <v>0</v>
      </c>
      <c r="CQ29" s="199">
        <f t="shared" si="13"/>
        <v>0</v>
      </c>
      <c r="CR29" s="199">
        <f t="shared" si="13"/>
        <v>0</v>
      </c>
      <c r="CS29" s="199">
        <f t="shared" si="13"/>
        <v>0</v>
      </c>
      <c r="CT29" s="199">
        <f t="shared" si="13"/>
        <v>0</v>
      </c>
      <c r="CU29" s="199">
        <f t="shared" si="13"/>
        <v>0</v>
      </c>
      <c r="CV29" s="199">
        <f t="shared" si="13"/>
        <v>0</v>
      </c>
      <c r="CW29" s="199">
        <f t="shared" si="13"/>
        <v>0</v>
      </c>
      <c r="CX29" s="199">
        <f t="shared" si="13"/>
        <v>0</v>
      </c>
      <c r="CY29" s="199">
        <f t="shared" si="13"/>
        <v>0</v>
      </c>
      <c r="CZ29" s="199">
        <f t="shared" si="13"/>
        <v>0</v>
      </c>
      <c r="DA29" s="199">
        <f t="shared" si="13"/>
        <v>0</v>
      </c>
      <c r="DB29" s="199">
        <f t="shared" si="13"/>
        <v>0</v>
      </c>
      <c r="DC29" s="199">
        <f t="shared" si="13"/>
        <v>0</v>
      </c>
      <c r="DD29" s="199">
        <f t="shared" si="13"/>
        <v>0</v>
      </c>
      <c r="DE29" s="199">
        <f t="shared" si="13"/>
        <v>0</v>
      </c>
      <c r="DF29" s="199">
        <f t="shared" si="13"/>
        <v>0</v>
      </c>
      <c r="DG29" s="199">
        <f t="shared" si="13"/>
        <v>0</v>
      </c>
      <c r="DH29" s="199">
        <f t="shared" si="13"/>
        <v>0</v>
      </c>
      <c r="DI29" s="199">
        <f t="shared" si="13"/>
        <v>0</v>
      </c>
      <c r="DJ29" s="199">
        <f t="shared" si="13"/>
        <v>0</v>
      </c>
      <c r="DK29" s="199">
        <f t="shared" si="13"/>
        <v>0</v>
      </c>
      <c r="DL29" s="199">
        <f t="shared" si="13"/>
        <v>0</v>
      </c>
      <c r="DM29" s="199">
        <f t="shared" si="13"/>
        <v>0</v>
      </c>
      <c r="DN29" s="199">
        <f t="shared" si="13"/>
        <v>0</v>
      </c>
      <c r="DO29" s="199">
        <f t="shared" si="13"/>
        <v>0</v>
      </c>
      <c r="DP29" s="199">
        <f t="shared" si="13"/>
        <v>0</v>
      </c>
      <c r="DQ29" s="199">
        <f t="shared" si="13"/>
        <v>0</v>
      </c>
      <c r="DR29" s="199">
        <f t="shared" si="13"/>
        <v>0</v>
      </c>
      <c r="DS29" s="199">
        <f t="shared" si="13"/>
        <v>0</v>
      </c>
      <c r="DT29" s="199">
        <f t="shared" si="13"/>
        <v>0</v>
      </c>
      <c r="DU29" s="199">
        <f t="shared" si="13"/>
        <v>0</v>
      </c>
      <c r="DV29" s="199">
        <f t="shared" si="13"/>
        <v>0</v>
      </c>
      <c r="DW29" s="199">
        <f t="shared" si="13"/>
        <v>0</v>
      </c>
      <c r="DX29" s="199">
        <f t="shared" si="13"/>
        <v>0</v>
      </c>
      <c r="DY29" s="199">
        <f t="shared" si="13"/>
        <v>0</v>
      </c>
      <c r="DZ29" s="199">
        <f t="shared" si="13"/>
        <v>0</v>
      </c>
      <c r="EA29" s="199">
        <f t="shared" si="13"/>
        <v>0</v>
      </c>
      <c r="EB29" s="199">
        <f t="shared" si="13"/>
        <v>0</v>
      </c>
      <c r="EC29" s="199">
        <f t="shared" si="13"/>
        <v>0</v>
      </c>
      <c r="ED29" s="199">
        <f t="shared" ref="ED29:GC29" si="14">ED27+ED28</f>
        <v>0</v>
      </c>
      <c r="EE29" s="199">
        <f t="shared" si="14"/>
        <v>0</v>
      </c>
      <c r="EF29" s="199">
        <f t="shared" si="14"/>
        <v>0</v>
      </c>
      <c r="EG29" s="199">
        <f t="shared" si="14"/>
        <v>0</v>
      </c>
      <c r="EH29" s="199">
        <f t="shared" si="14"/>
        <v>0</v>
      </c>
      <c r="EI29" s="199">
        <f t="shared" si="14"/>
        <v>0</v>
      </c>
      <c r="EJ29" s="199">
        <f t="shared" si="14"/>
        <v>0</v>
      </c>
      <c r="EK29" s="199">
        <f t="shared" si="14"/>
        <v>0</v>
      </c>
      <c r="EL29" s="199">
        <f t="shared" si="14"/>
        <v>0</v>
      </c>
      <c r="EM29" s="199">
        <f t="shared" si="14"/>
        <v>0</v>
      </c>
      <c r="EN29" s="199">
        <f t="shared" si="14"/>
        <v>0</v>
      </c>
      <c r="EO29" s="199">
        <f t="shared" si="14"/>
        <v>0</v>
      </c>
      <c r="EP29" s="199">
        <f t="shared" si="14"/>
        <v>0</v>
      </c>
      <c r="EQ29" s="199">
        <f t="shared" si="14"/>
        <v>0</v>
      </c>
      <c r="ER29" s="199">
        <f t="shared" si="14"/>
        <v>0</v>
      </c>
      <c r="ES29" s="199">
        <f t="shared" si="14"/>
        <v>0</v>
      </c>
      <c r="ET29" s="199">
        <f t="shared" si="14"/>
        <v>0</v>
      </c>
      <c r="EU29" s="199">
        <f t="shared" si="14"/>
        <v>0</v>
      </c>
      <c r="EV29" s="199">
        <f t="shared" si="14"/>
        <v>0</v>
      </c>
      <c r="EW29" s="199">
        <f t="shared" si="14"/>
        <v>0</v>
      </c>
      <c r="EX29" s="199">
        <f t="shared" si="14"/>
        <v>0</v>
      </c>
      <c r="EY29" s="199">
        <f t="shared" si="14"/>
        <v>0</v>
      </c>
      <c r="EZ29" s="199">
        <f t="shared" si="14"/>
        <v>0</v>
      </c>
      <c r="FA29" s="199">
        <f t="shared" si="14"/>
        <v>0</v>
      </c>
      <c r="FB29" s="199">
        <f t="shared" si="14"/>
        <v>0</v>
      </c>
      <c r="FC29" s="199">
        <f t="shared" si="14"/>
        <v>0</v>
      </c>
      <c r="FD29" s="199">
        <f t="shared" si="14"/>
        <v>0</v>
      </c>
      <c r="FE29" s="199">
        <f t="shared" si="14"/>
        <v>0</v>
      </c>
      <c r="FF29" s="199">
        <f t="shared" si="14"/>
        <v>0</v>
      </c>
      <c r="FG29" s="199">
        <f t="shared" si="14"/>
        <v>0</v>
      </c>
      <c r="FH29" s="199">
        <f t="shared" si="14"/>
        <v>0</v>
      </c>
      <c r="FI29" s="199">
        <f t="shared" si="14"/>
        <v>0</v>
      </c>
      <c r="FJ29" s="199">
        <f t="shared" si="14"/>
        <v>0</v>
      </c>
      <c r="FK29" s="199">
        <f t="shared" si="14"/>
        <v>0</v>
      </c>
      <c r="FL29" s="199">
        <f t="shared" si="14"/>
        <v>0</v>
      </c>
      <c r="FM29" s="199">
        <f t="shared" si="14"/>
        <v>0</v>
      </c>
      <c r="FN29" s="199">
        <f t="shared" si="14"/>
        <v>0</v>
      </c>
      <c r="FO29" s="199">
        <f t="shared" si="14"/>
        <v>0</v>
      </c>
      <c r="FP29" s="199">
        <f t="shared" si="14"/>
        <v>0</v>
      </c>
      <c r="FQ29" s="199">
        <f t="shared" si="14"/>
        <v>0</v>
      </c>
      <c r="FR29" s="199">
        <f t="shared" si="14"/>
        <v>0</v>
      </c>
      <c r="FS29" s="199">
        <f t="shared" si="14"/>
        <v>0</v>
      </c>
      <c r="FT29" s="199">
        <f t="shared" si="14"/>
        <v>0</v>
      </c>
      <c r="FU29" s="199">
        <f t="shared" si="14"/>
        <v>0</v>
      </c>
      <c r="FV29" s="199">
        <f t="shared" si="14"/>
        <v>0</v>
      </c>
      <c r="FW29" s="199">
        <f t="shared" si="14"/>
        <v>0</v>
      </c>
      <c r="FX29" s="199">
        <f t="shared" si="14"/>
        <v>0</v>
      </c>
      <c r="FY29" s="199">
        <f t="shared" si="14"/>
        <v>0</v>
      </c>
      <c r="FZ29" s="199">
        <f t="shared" si="14"/>
        <v>0</v>
      </c>
      <c r="GA29" s="199">
        <f t="shared" si="14"/>
        <v>0</v>
      </c>
      <c r="GB29" s="199">
        <f t="shared" si="14"/>
        <v>0</v>
      </c>
      <c r="GC29" s="199">
        <f t="shared" si="14"/>
        <v>0</v>
      </c>
    </row>
    <row r="30" spans="2:185">
      <c r="B30" s="200"/>
      <c r="D30" s="191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</row>
    <row r="31" spans="2:185">
      <c r="B31" s="200"/>
      <c r="D31" s="195" t="s">
        <v>362</v>
      </c>
      <c r="E31" s="199">
        <f>SUM(E25:GC25)</f>
        <v>196.82763886006236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</row>
    <row r="32" spans="2:185">
      <c r="B32" s="200"/>
      <c r="D32" s="201" t="s">
        <v>363</v>
      </c>
      <c r="E32" s="202">
        <f>SUM(E29:GC29)</f>
        <v>0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</row>
    <row r="33" spans="2:185">
      <c r="B33" s="200"/>
      <c r="D33" s="195" t="s">
        <v>364</v>
      </c>
      <c r="E33" s="199">
        <f>E31+E32</f>
        <v>196.82763886006236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3"/>
      <c r="ES33" s="203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3"/>
      <c r="FF33" s="203"/>
      <c r="FG33" s="203"/>
      <c r="FH33" s="203"/>
      <c r="FI33" s="203"/>
      <c r="FJ33" s="203"/>
      <c r="FK33" s="203"/>
      <c r="FL33" s="203"/>
      <c r="FM33" s="203"/>
      <c r="FN33" s="203"/>
      <c r="FO33" s="203"/>
      <c r="FP33" s="203"/>
      <c r="FQ33" s="203"/>
      <c r="FR33" s="203"/>
      <c r="FS33" s="203"/>
      <c r="FT33" s="203"/>
      <c r="FU33" s="203"/>
      <c r="FV33" s="203"/>
      <c r="FW33" s="203"/>
      <c r="FX33" s="203"/>
      <c r="FY33" s="203"/>
      <c r="FZ33" s="203"/>
      <c r="GA33" s="203"/>
      <c r="GB33" s="203"/>
      <c r="GC33" s="203"/>
    </row>
    <row r="34" spans="2:185" s="204" customFormat="1">
      <c r="C34" s="205"/>
    </row>
    <row r="36" spans="2:185">
      <c r="B36" s="181" t="s">
        <v>365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</row>
    <row r="38" spans="2:185" ht="15" customHeight="1">
      <c r="B38" s="328" t="s">
        <v>352</v>
      </c>
      <c r="D38" s="206" t="s">
        <v>353</v>
      </c>
      <c r="E38" s="196">
        <f>+E18</f>
        <v>43466</v>
      </c>
    </row>
    <row r="39" spans="2:185">
      <c r="B39" s="328"/>
      <c r="D39" s="206" t="s">
        <v>354</v>
      </c>
      <c r="E39" s="197">
        <v>1.05</v>
      </c>
    </row>
    <row r="40" spans="2:185">
      <c r="B40" s="328"/>
      <c r="D40" s="206" t="s">
        <v>355</v>
      </c>
      <c r="E40" s="193">
        <f>E39*E12</f>
        <v>511.16902080463592</v>
      </c>
    </row>
    <row r="41" spans="2:185">
      <c r="B41" s="328"/>
      <c r="D41" s="206" t="s">
        <v>356</v>
      </c>
      <c r="E41" s="193">
        <f>E40+D7</f>
        <v>221.16902080463592</v>
      </c>
    </row>
    <row r="42" spans="2:185">
      <c r="B42" s="328"/>
      <c r="D42" s="191"/>
    </row>
    <row r="43" spans="2:185">
      <c r="B43" s="328"/>
      <c r="D43" s="206"/>
      <c r="E43" s="207" t="str">
        <f>+E6</f>
        <v>Month 1</v>
      </c>
      <c r="F43" s="207" t="str">
        <f t="shared" ref="F43:BQ43" si="15">+F6</f>
        <v>Month 2</v>
      </c>
      <c r="G43" s="207" t="str">
        <f t="shared" si="15"/>
        <v>Month 3</v>
      </c>
      <c r="H43" s="207" t="str">
        <f t="shared" si="15"/>
        <v>Month 4</v>
      </c>
      <c r="I43" s="207" t="str">
        <f t="shared" si="15"/>
        <v>Month 5</v>
      </c>
      <c r="J43" s="207" t="str">
        <f t="shared" si="15"/>
        <v>Month 6</v>
      </c>
      <c r="K43" s="207" t="str">
        <f t="shared" si="15"/>
        <v>Month 7</v>
      </c>
      <c r="L43" s="207" t="str">
        <f t="shared" si="15"/>
        <v>Month 8</v>
      </c>
      <c r="M43" s="207" t="str">
        <f t="shared" si="15"/>
        <v>Month 9</v>
      </c>
      <c r="N43" s="207" t="str">
        <f t="shared" si="15"/>
        <v>Month 10</v>
      </c>
      <c r="O43" s="207" t="str">
        <f t="shared" si="15"/>
        <v>Month 11</v>
      </c>
      <c r="P43" s="207" t="str">
        <f t="shared" si="15"/>
        <v>Month 12</v>
      </c>
      <c r="Q43" s="207" t="str">
        <f t="shared" si="15"/>
        <v>Month 13</v>
      </c>
      <c r="R43" s="207" t="str">
        <f t="shared" si="15"/>
        <v>Month 14</v>
      </c>
      <c r="S43" s="207" t="str">
        <f t="shared" si="15"/>
        <v>Month 15</v>
      </c>
      <c r="T43" s="207" t="str">
        <f t="shared" si="15"/>
        <v>Month 16</v>
      </c>
      <c r="U43" s="207" t="str">
        <f t="shared" si="15"/>
        <v>Month 17</v>
      </c>
      <c r="V43" s="207" t="str">
        <f t="shared" si="15"/>
        <v>Month 18</v>
      </c>
      <c r="W43" s="207" t="str">
        <f t="shared" si="15"/>
        <v>Month 19</v>
      </c>
      <c r="X43" s="207" t="str">
        <f t="shared" si="15"/>
        <v>Month 20</v>
      </c>
      <c r="Y43" s="207" t="str">
        <f t="shared" si="15"/>
        <v>Month 21</v>
      </c>
      <c r="Z43" s="207" t="str">
        <f t="shared" si="15"/>
        <v>Month 22</v>
      </c>
      <c r="AA43" s="207" t="str">
        <f t="shared" si="15"/>
        <v>Month 23</v>
      </c>
      <c r="AB43" s="207" t="str">
        <f t="shared" si="15"/>
        <v>Month 24</v>
      </c>
      <c r="AC43" s="207" t="str">
        <f t="shared" si="15"/>
        <v>Month 25</v>
      </c>
      <c r="AD43" s="207" t="str">
        <f t="shared" si="15"/>
        <v>Month 26</v>
      </c>
      <c r="AE43" s="207" t="str">
        <f t="shared" si="15"/>
        <v>Month 27</v>
      </c>
      <c r="AF43" s="207" t="str">
        <f t="shared" si="15"/>
        <v>Month 28</v>
      </c>
      <c r="AG43" s="207" t="str">
        <f t="shared" si="15"/>
        <v>Month 29</v>
      </c>
      <c r="AH43" s="207" t="str">
        <f t="shared" si="15"/>
        <v>Month 30</v>
      </c>
      <c r="AI43" s="207" t="str">
        <f t="shared" si="15"/>
        <v>Month 31</v>
      </c>
      <c r="AJ43" s="207" t="str">
        <f t="shared" si="15"/>
        <v>Month 32</v>
      </c>
      <c r="AK43" s="207" t="str">
        <f t="shared" si="15"/>
        <v>Month 33</v>
      </c>
      <c r="AL43" s="207" t="str">
        <f t="shared" si="15"/>
        <v>Month 34</v>
      </c>
      <c r="AM43" s="207" t="str">
        <f t="shared" si="15"/>
        <v>Month 35</v>
      </c>
      <c r="AN43" s="207" t="str">
        <f t="shared" si="15"/>
        <v>Month 36</v>
      </c>
      <c r="AO43" s="207" t="str">
        <f t="shared" si="15"/>
        <v>Month 37</v>
      </c>
      <c r="AP43" s="207" t="str">
        <f t="shared" si="15"/>
        <v>Month 38</v>
      </c>
      <c r="AQ43" s="207" t="str">
        <f t="shared" si="15"/>
        <v>Month 39</v>
      </c>
      <c r="AR43" s="207" t="str">
        <f t="shared" si="15"/>
        <v>Month 40</v>
      </c>
      <c r="AS43" s="207" t="str">
        <f t="shared" si="15"/>
        <v>Month 41</v>
      </c>
      <c r="AT43" s="207" t="str">
        <f t="shared" si="15"/>
        <v>Month 42</v>
      </c>
      <c r="AU43" s="207" t="str">
        <f t="shared" si="15"/>
        <v>Month 43</v>
      </c>
      <c r="AV43" s="207" t="str">
        <f t="shared" si="15"/>
        <v>Month 44</v>
      </c>
      <c r="AW43" s="207" t="str">
        <f t="shared" si="15"/>
        <v>Month 45</v>
      </c>
      <c r="AX43" s="207" t="str">
        <f t="shared" si="15"/>
        <v>Month 46</v>
      </c>
      <c r="AY43" s="207" t="str">
        <f t="shared" si="15"/>
        <v>Month 47</v>
      </c>
      <c r="AZ43" s="207" t="str">
        <f t="shared" si="15"/>
        <v>Month 48</v>
      </c>
      <c r="BA43" s="207" t="str">
        <f t="shared" si="15"/>
        <v>Month 49</v>
      </c>
      <c r="BB43" s="207" t="str">
        <f t="shared" si="15"/>
        <v>Month 50</v>
      </c>
      <c r="BC43" s="207" t="str">
        <f t="shared" si="15"/>
        <v>Month 51</v>
      </c>
      <c r="BD43" s="207" t="str">
        <f t="shared" si="15"/>
        <v>Month 52</v>
      </c>
      <c r="BE43" s="207" t="str">
        <f t="shared" si="15"/>
        <v>Month 53</v>
      </c>
      <c r="BF43" s="207" t="str">
        <f t="shared" si="15"/>
        <v>Month 54</v>
      </c>
      <c r="BG43" s="207" t="str">
        <f t="shared" si="15"/>
        <v>Month 55</v>
      </c>
      <c r="BH43" s="207" t="str">
        <f t="shared" si="15"/>
        <v>Month 56</v>
      </c>
      <c r="BI43" s="207" t="str">
        <f t="shared" si="15"/>
        <v>Month 57</v>
      </c>
      <c r="BJ43" s="207" t="str">
        <f t="shared" si="15"/>
        <v>Month 58</v>
      </c>
      <c r="BK43" s="207" t="str">
        <f t="shared" si="15"/>
        <v>Month 59</v>
      </c>
      <c r="BL43" s="207" t="str">
        <f t="shared" si="15"/>
        <v>Month 60</v>
      </c>
      <c r="BM43" s="207" t="str">
        <f t="shared" si="15"/>
        <v>Month 61</v>
      </c>
      <c r="BN43" s="207" t="str">
        <f t="shared" si="15"/>
        <v>Month 62</v>
      </c>
      <c r="BO43" s="207" t="str">
        <f t="shared" si="15"/>
        <v>Month 63</v>
      </c>
      <c r="BP43" s="207" t="str">
        <f t="shared" si="15"/>
        <v>Month 64</v>
      </c>
      <c r="BQ43" s="207" t="str">
        <f t="shared" si="15"/>
        <v>Month 65</v>
      </c>
      <c r="BR43" s="207" t="str">
        <f t="shared" ref="BR43:EC43" si="16">+BR6</f>
        <v>Month 66</v>
      </c>
      <c r="BS43" s="207" t="str">
        <f t="shared" si="16"/>
        <v>Month 67</v>
      </c>
      <c r="BT43" s="207" t="str">
        <f t="shared" si="16"/>
        <v>Month 68</v>
      </c>
      <c r="BU43" s="207" t="str">
        <f t="shared" si="16"/>
        <v>Month 69</v>
      </c>
      <c r="BV43" s="207" t="str">
        <f t="shared" si="16"/>
        <v>Month 70</v>
      </c>
      <c r="BW43" s="207" t="str">
        <f t="shared" si="16"/>
        <v>Month 71</v>
      </c>
      <c r="BX43" s="207" t="str">
        <f t="shared" si="16"/>
        <v>Month 72</v>
      </c>
      <c r="BY43" s="207" t="str">
        <f t="shared" si="16"/>
        <v>Month 73</v>
      </c>
      <c r="BZ43" s="207" t="str">
        <f t="shared" si="16"/>
        <v>Month 74</v>
      </c>
      <c r="CA43" s="207" t="str">
        <f t="shared" si="16"/>
        <v>Month 75</v>
      </c>
      <c r="CB43" s="207" t="str">
        <f t="shared" si="16"/>
        <v>Month 76</v>
      </c>
      <c r="CC43" s="207" t="str">
        <f t="shared" si="16"/>
        <v>Month 77</v>
      </c>
      <c r="CD43" s="207" t="str">
        <f t="shared" si="16"/>
        <v>Month 78</v>
      </c>
      <c r="CE43" s="207" t="str">
        <f t="shared" si="16"/>
        <v>Month 79</v>
      </c>
      <c r="CF43" s="207" t="str">
        <f t="shared" si="16"/>
        <v>Month 80</v>
      </c>
      <c r="CG43" s="207" t="str">
        <f t="shared" si="16"/>
        <v>Month 81</v>
      </c>
      <c r="CH43" s="207" t="str">
        <f t="shared" si="16"/>
        <v>Month 82</v>
      </c>
      <c r="CI43" s="207" t="str">
        <f t="shared" si="16"/>
        <v>Month 83</v>
      </c>
      <c r="CJ43" s="207" t="str">
        <f t="shared" si="16"/>
        <v>Month 84</v>
      </c>
      <c r="CK43" s="207" t="str">
        <f t="shared" si="16"/>
        <v>Month 85</v>
      </c>
      <c r="CL43" s="207" t="str">
        <f t="shared" si="16"/>
        <v>Month 86</v>
      </c>
      <c r="CM43" s="207" t="str">
        <f t="shared" si="16"/>
        <v>Month 87</v>
      </c>
      <c r="CN43" s="207" t="str">
        <f t="shared" si="16"/>
        <v>Month 88</v>
      </c>
      <c r="CO43" s="207" t="str">
        <f t="shared" si="16"/>
        <v>Month 89</v>
      </c>
      <c r="CP43" s="207" t="str">
        <f t="shared" si="16"/>
        <v>Month 90</v>
      </c>
      <c r="CQ43" s="207" t="str">
        <f t="shared" si="16"/>
        <v>Month 91</v>
      </c>
      <c r="CR43" s="207" t="str">
        <f t="shared" si="16"/>
        <v>Month 92</v>
      </c>
      <c r="CS43" s="207" t="str">
        <f t="shared" si="16"/>
        <v>Month 93</v>
      </c>
      <c r="CT43" s="207" t="str">
        <f t="shared" si="16"/>
        <v>Month 94</v>
      </c>
      <c r="CU43" s="207" t="str">
        <f t="shared" si="16"/>
        <v>Month 95</v>
      </c>
      <c r="CV43" s="207" t="str">
        <f t="shared" si="16"/>
        <v>Month 96</v>
      </c>
      <c r="CW43" s="207" t="str">
        <f t="shared" si="16"/>
        <v>Month 97</v>
      </c>
      <c r="CX43" s="207" t="str">
        <f t="shared" si="16"/>
        <v>Month 98</v>
      </c>
      <c r="CY43" s="207" t="str">
        <f t="shared" si="16"/>
        <v>Month 99</v>
      </c>
      <c r="CZ43" s="207" t="str">
        <f t="shared" si="16"/>
        <v>Month 100</v>
      </c>
      <c r="DA43" s="207" t="str">
        <f t="shared" si="16"/>
        <v>Month 101</v>
      </c>
      <c r="DB43" s="207" t="str">
        <f t="shared" si="16"/>
        <v>Month 102</v>
      </c>
      <c r="DC43" s="207" t="str">
        <f t="shared" si="16"/>
        <v>Month 103</v>
      </c>
      <c r="DD43" s="207" t="str">
        <f t="shared" si="16"/>
        <v>Month 104</v>
      </c>
      <c r="DE43" s="207" t="str">
        <f t="shared" si="16"/>
        <v>Month 105</v>
      </c>
      <c r="DF43" s="207" t="str">
        <f t="shared" si="16"/>
        <v>Month 106</v>
      </c>
      <c r="DG43" s="207" t="str">
        <f t="shared" si="16"/>
        <v>Month 107</v>
      </c>
      <c r="DH43" s="207" t="str">
        <f t="shared" si="16"/>
        <v>Month 108</v>
      </c>
      <c r="DI43" s="207" t="str">
        <f t="shared" si="16"/>
        <v>Month 109</v>
      </c>
      <c r="DJ43" s="207" t="str">
        <f t="shared" si="16"/>
        <v>Month 110</v>
      </c>
      <c r="DK43" s="207" t="str">
        <f t="shared" si="16"/>
        <v>Month 111</v>
      </c>
      <c r="DL43" s="207" t="str">
        <f t="shared" si="16"/>
        <v>Month 112</v>
      </c>
      <c r="DM43" s="207" t="str">
        <f t="shared" si="16"/>
        <v>Month 113</v>
      </c>
      <c r="DN43" s="207" t="str">
        <f t="shared" si="16"/>
        <v>Month 114</v>
      </c>
      <c r="DO43" s="207" t="str">
        <f t="shared" si="16"/>
        <v>Month 115</v>
      </c>
      <c r="DP43" s="207" t="str">
        <f t="shared" si="16"/>
        <v>Month 116</v>
      </c>
      <c r="DQ43" s="207" t="str">
        <f t="shared" si="16"/>
        <v>Month 117</v>
      </c>
      <c r="DR43" s="207" t="str">
        <f t="shared" si="16"/>
        <v>Month 118</v>
      </c>
      <c r="DS43" s="207" t="str">
        <f t="shared" si="16"/>
        <v>Month 119</v>
      </c>
      <c r="DT43" s="207" t="str">
        <f t="shared" si="16"/>
        <v>Month 120</v>
      </c>
      <c r="DU43" s="207" t="str">
        <f t="shared" si="16"/>
        <v>Month 121</v>
      </c>
      <c r="DV43" s="207" t="str">
        <f t="shared" si="16"/>
        <v>Month 122</v>
      </c>
      <c r="DW43" s="207" t="str">
        <f t="shared" si="16"/>
        <v>Month 123</v>
      </c>
      <c r="DX43" s="207" t="str">
        <f t="shared" si="16"/>
        <v>Month 124</v>
      </c>
      <c r="DY43" s="207" t="str">
        <f t="shared" si="16"/>
        <v>Month 125</v>
      </c>
      <c r="DZ43" s="207" t="str">
        <f t="shared" si="16"/>
        <v>Month 126</v>
      </c>
      <c r="EA43" s="207" t="str">
        <f t="shared" si="16"/>
        <v>Month 127</v>
      </c>
      <c r="EB43" s="207" t="str">
        <f t="shared" si="16"/>
        <v>Month 128</v>
      </c>
      <c r="EC43" s="207" t="str">
        <f t="shared" si="16"/>
        <v>Month 129</v>
      </c>
      <c r="ED43" s="207" t="str">
        <f t="shared" ref="ED43:GB43" si="17">+ED6</f>
        <v>Month 130</v>
      </c>
      <c r="EE43" s="207" t="str">
        <f t="shared" si="17"/>
        <v>Month 131</v>
      </c>
      <c r="EF43" s="207" t="str">
        <f t="shared" si="17"/>
        <v>Month 132</v>
      </c>
      <c r="EG43" s="207" t="str">
        <f t="shared" si="17"/>
        <v>Month 133</v>
      </c>
      <c r="EH43" s="207" t="str">
        <f t="shared" si="17"/>
        <v>Month 134</v>
      </c>
      <c r="EI43" s="207" t="str">
        <f t="shared" si="17"/>
        <v>Month 135</v>
      </c>
      <c r="EJ43" s="207" t="str">
        <f t="shared" si="17"/>
        <v>Month 136</v>
      </c>
      <c r="EK43" s="207" t="str">
        <f t="shared" si="17"/>
        <v>Month 137</v>
      </c>
      <c r="EL43" s="207" t="str">
        <f t="shared" si="17"/>
        <v>Month 138</v>
      </c>
      <c r="EM43" s="207" t="str">
        <f t="shared" si="17"/>
        <v>Month 139</v>
      </c>
      <c r="EN43" s="207" t="str">
        <f t="shared" si="17"/>
        <v>Month 140</v>
      </c>
      <c r="EO43" s="207" t="str">
        <f t="shared" si="17"/>
        <v>Month 141</v>
      </c>
      <c r="EP43" s="207" t="str">
        <f t="shared" si="17"/>
        <v>Month 142</v>
      </c>
      <c r="EQ43" s="207" t="str">
        <f t="shared" si="17"/>
        <v>Month 143</v>
      </c>
      <c r="ER43" s="207" t="str">
        <f t="shared" si="17"/>
        <v>Month 144</v>
      </c>
      <c r="ES43" s="207" t="str">
        <f t="shared" si="17"/>
        <v>Month 145</v>
      </c>
      <c r="ET43" s="207" t="str">
        <f t="shared" si="17"/>
        <v>Month 146</v>
      </c>
      <c r="EU43" s="207" t="str">
        <f t="shared" si="17"/>
        <v>Month 147</v>
      </c>
      <c r="EV43" s="207" t="str">
        <f t="shared" si="17"/>
        <v>Month 148</v>
      </c>
      <c r="EW43" s="207" t="str">
        <f t="shared" si="17"/>
        <v>Month 149</v>
      </c>
      <c r="EX43" s="207" t="str">
        <f t="shared" si="17"/>
        <v>Month 150</v>
      </c>
      <c r="EY43" s="207" t="str">
        <f t="shared" si="17"/>
        <v>Month 151</v>
      </c>
      <c r="EZ43" s="207" t="str">
        <f t="shared" si="17"/>
        <v>Month 152</v>
      </c>
      <c r="FA43" s="207" t="str">
        <f t="shared" si="17"/>
        <v>Month 153</v>
      </c>
      <c r="FB43" s="207" t="str">
        <f t="shared" si="17"/>
        <v>Month 154</v>
      </c>
      <c r="FC43" s="207" t="str">
        <f t="shared" si="17"/>
        <v>Month 155</v>
      </c>
      <c r="FD43" s="207" t="str">
        <f t="shared" si="17"/>
        <v>Month 156</v>
      </c>
      <c r="FE43" s="207" t="str">
        <f t="shared" si="17"/>
        <v>Month 157</v>
      </c>
      <c r="FF43" s="207" t="str">
        <f t="shared" si="17"/>
        <v>Month 158</v>
      </c>
      <c r="FG43" s="207" t="str">
        <f t="shared" si="17"/>
        <v>Month 159</v>
      </c>
      <c r="FH43" s="207" t="str">
        <f t="shared" si="17"/>
        <v>Month 160</v>
      </c>
      <c r="FI43" s="207" t="str">
        <f t="shared" si="17"/>
        <v>Month 161</v>
      </c>
      <c r="FJ43" s="207" t="str">
        <f t="shared" si="17"/>
        <v>Month 162</v>
      </c>
      <c r="FK43" s="207" t="str">
        <f t="shared" si="17"/>
        <v>Month 163</v>
      </c>
      <c r="FL43" s="207" t="str">
        <f t="shared" si="17"/>
        <v>Month 164</v>
      </c>
      <c r="FM43" s="207" t="str">
        <f t="shared" si="17"/>
        <v>Month 165</v>
      </c>
      <c r="FN43" s="207" t="str">
        <f t="shared" si="17"/>
        <v>Month 166</v>
      </c>
      <c r="FO43" s="207" t="str">
        <f t="shared" si="17"/>
        <v>Month 167</v>
      </c>
      <c r="FP43" s="207" t="str">
        <f t="shared" si="17"/>
        <v>Month 168</v>
      </c>
      <c r="FQ43" s="207" t="str">
        <f t="shared" si="17"/>
        <v>Month 169</v>
      </c>
      <c r="FR43" s="207" t="str">
        <f t="shared" si="17"/>
        <v>Month 170</v>
      </c>
      <c r="FS43" s="207" t="str">
        <f t="shared" si="17"/>
        <v>Month 171</v>
      </c>
      <c r="FT43" s="207" t="str">
        <f t="shared" si="17"/>
        <v>Month 172</v>
      </c>
      <c r="FU43" s="207" t="str">
        <f t="shared" si="17"/>
        <v>Month 173</v>
      </c>
      <c r="FV43" s="207" t="str">
        <f t="shared" si="17"/>
        <v>Month 174</v>
      </c>
      <c r="FW43" s="207" t="str">
        <f t="shared" si="17"/>
        <v>Month 175</v>
      </c>
      <c r="FX43" s="207" t="str">
        <f t="shared" si="17"/>
        <v>Month 176</v>
      </c>
      <c r="FY43" s="207" t="str">
        <f t="shared" si="17"/>
        <v>Month 177</v>
      </c>
      <c r="FZ43" s="207" t="str">
        <f t="shared" si="17"/>
        <v>Month 178</v>
      </c>
      <c r="GA43" s="207" t="str">
        <f t="shared" si="17"/>
        <v>Month 179</v>
      </c>
      <c r="GB43" s="207" t="str">
        <f t="shared" si="17"/>
        <v>Month 180</v>
      </c>
      <c r="GC43" s="207"/>
    </row>
    <row r="44" spans="2:185">
      <c r="B44" s="328"/>
      <c r="D44" s="206" t="s">
        <v>357</v>
      </c>
      <c r="E44" s="199">
        <f>NPV($E$10,E7:$GB7)</f>
        <v>290.00000000149572</v>
      </c>
      <c r="F44" s="199">
        <f>NPV($E$10,F7:$GB7)</f>
        <v>284.17995624952181</v>
      </c>
      <c r="G44" s="199">
        <f>NPV($E$10,G7:$GB7)</f>
        <v>278.47602446911759</v>
      </c>
      <c r="H44" s="199">
        <f>NPV($E$10,H7:$GB7)</f>
        <v>272.88587825670118</v>
      </c>
      <c r="I44" s="199">
        <f>NPV($E$10,I7:$GB7)</f>
        <v>267.40723767673984</v>
      </c>
      <c r="J44" s="199">
        <f>NPV($E$10,J7:$GB7)</f>
        <v>262.0378683315277</v>
      </c>
      <c r="K44" s="199">
        <f>NPV($E$10,K7:$GB7)</f>
        <v>256.7755804495493</v>
      </c>
      <c r="L44" s="199">
        <f>NPV($E$10,L7:$GB7)</f>
        <v>251.61822799206456</v>
      </c>
      <c r="M44" s="199">
        <f>NPV($E$10,M7:$GB7)</f>
        <v>246.5637077775533</v>
      </c>
      <c r="N44" s="199">
        <f>NPV($E$10,N7:$GB7)</f>
        <v>241.60995862365246</v>
      </c>
      <c r="O44" s="199">
        <f>NPV($E$10,O7:$GB7)</f>
        <v>236.75496050624417</v>
      </c>
      <c r="P44" s="199">
        <f>NPV($E$10,P7:$GB7)</f>
        <v>231.99673373534858</v>
      </c>
      <c r="Q44" s="199">
        <f>NPV($E$10,Q7:$GB7)</f>
        <v>227.33333814748406</v>
      </c>
      <c r="R44" s="199">
        <f>NPV($E$10,R7:$GB7)</f>
        <v>222.76287231416811</v>
      </c>
      <c r="S44" s="199">
        <f>NPV($E$10,S7:$GB7)</f>
        <v>218.28347276623276</v>
      </c>
      <c r="T44" s="199">
        <f>NPV($E$10,T7:$GB7)</f>
        <v>213.89331323364027</v>
      </c>
      <c r="U44" s="199">
        <f>NPV($E$10,U7:$GB7)</f>
        <v>209.59060390048728</v>
      </c>
      <c r="V44" s="199">
        <f>NPV($E$10,V7:$GB7)</f>
        <v>205.37359067489635</v>
      </c>
      <c r="W44" s="199">
        <f>NPV($E$10,W7:$GB7)</f>
        <v>201.24055447349218</v>
      </c>
      <c r="X44" s="199">
        <f>NPV($E$10,X7:$GB7)</f>
        <v>197.18981052017458</v>
      </c>
      <c r="Y44" s="199">
        <f>NPV($E$10,Y7:$GB7)</f>
        <v>193.21970765890211</v>
      </c>
      <c r="Z44" s="199">
        <f>NPV($E$10,Z7:$GB7)</f>
        <v>189.32862768020098</v>
      </c>
      <c r="AA44" s="199">
        <f>NPV($E$10,AA7:$GB7)</f>
        <v>185.51498466113173</v>
      </c>
      <c r="AB44" s="199">
        <f>NPV($E$10,AB7:$GB7)</f>
        <v>181.77722431844012</v>
      </c>
      <c r="AC44" s="199">
        <f>NPV($E$10,AC7:$GB7)</f>
        <v>178.1138233746249</v>
      </c>
      <c r="AD44" s="199">
        <f>NPV($E$10,AD7:$GB7)</f>
        <v>174.52328893667465</v>
      </c>
      <c r="AE44" s="199">
        <f>NPV($E$10,AE7:$GB7)</f>
        <v>171.00415788720687</v>
      </c>
      <c r="AF44" s="199">
        <f>NPV($E$10,AF7:$GB7)</f>
        <v>167.55499628777159</v>
      </c>
      <c r="AG44" s="199">
        <f>NPV($E$10,AG7:$GB7)</f>
        <v>164.17439879406959</v>
      </c>
      <c r="AH44" s="199">
        <f>NPV($E$10,AH7:$GB7)</f>
        <v>160.86098808285044</v>
      </c>
      <c r="AI44" s="199">
        <f>NPV($E$10,AI7:$GB7)</f>
        <v>157.61341429025404</v>
      </c>
      <c r="AJ44" s="199">
        <f>NPV($E$10,AJ7:$GB7)</f>
        <v>154.43035446136724</v>
      </c>
      <c r="AK44" s="199">
        <f>NPV($E$10,AK7:$GB7)</f>
        <v>151.31051201077233</v>
      </c>
      <c r="AL44" s="199">
        <f>NPV($E$10,AL7:$GB7)</f>
        <v>148.25261619386526</v>
      </c>
      <c r="AM44" s="199">
        <f>NPV($E$10,AM7:$GB7)</f>
        <v>145.25542158873009</v>
      </c>
      <c r="AN44" s="199">
        <f>NPV($E$10,AN7:$GB7)</f>
        <v>142.31770758835492</v>
      </c>
      <c r="AO44" s="199">
        <f>NPV($E$10,AO7:$GB7)</f>
        <v>139.43827790298661</v>
      </c>
      <c r="AP44" s="199">
        <f>NPV($E$10,AP7:$GB7)</f>
        <v>136.61596007241761</v>
      </c>
      <c r="AQ44" s="199">
        <f>NPV($E$10,AQ7:$GB7)</f>
        <v>133.849604988008</v>
      </c>
      <c r="AR44" s="199">
        <f>NPV($E$10,AR7:$GB7)</f>
        <v>131.13808642424621</v>
      </c>
      <c r="AS44" s="199">
        <f>NPV($E$10,AS7:$GB7)</f>
        <v>128.48030057966008</v>
      </c>
      <c r="AT44" s="199">
        <f>NPV($E$10,AT7:$GB7)</f>
        <v>125.87516562688671</v>
      </c>
      <c r="AU44" s="199">
        <f>NPV($E$10,AU7:$GB7)</f>
        <v>123.32162127172144</v>
      </c>
      <c r="AV44" s="199">
        <f>NPV($E$10,AV7:$GB7)</f>
        <v>120.81862832096543</v>
      </c>
      <c r="AW44" s="199">
        <f>NPV($E$10,AW7:$GB7)</f>
        <v>118.36516825889265</v>
      </c>
      <c r="AX44" s="199">
        <f>NPV($E$10,AX7:$GB7)</f>
        <v>115.96024283216752</v>
      </c>
      <c r="AY44" s="199">
        <f>NPV($E$10,AY7:$GB7)</f>
        <v>113.60287364304173</v>
      </c>
      <c r="AZ44" s="199">
        <f>NPV($E$10,AZ7:$GB7)</f>
        <v>111.29210175066386</v>
      </c>
      <c r="BA44" s="199">
        <f>NPV($E$10,BA7:$GB7)</f>
        <v>109.0269872803413</v>
      </c>
      <c r="BB44" s="199">
        <f>NPV($E$10,BB7:$GB7)</f>
        <v>106.80660904059299</v>
      </c>
      <c r="BC44" s="199">
        <f>NPV($E$10,BC7:$GB7)</f>
        <v>104.63006414783803</v>
      </c>
      <c r="BD44" s="199">
        <f>NPV($E$10,BD7:$GB7)</f>
        <v>102.49646765856629</v>
      </c>
      <c r="BE44" s="199">
        <f>NPV($E$10,BE7:$GB7)</f>
        <v>100.40495220884297</v>
      </c>
      <c r="BF44" s="199">
        <f>NPV($E$10,BF7:$GB7)</f>
        <v>98.354667660996384</v>
      </c>
      <c r="BG44" s="199">
        <f>NPV($E$10,BG7:$GB7)</f>
        <v>96.344780757349483</v>
      </c>
      <c r="BH44" s="199">
        <f>NPV($E$10,BH7:$GB7)</f>
        <v>94.37447478084971</v>
      </c>
      <c r="BI44" s="199">
        <f>NPV($E$10,BI7:$GB7)</f>
        <v>92.442949222462076</v>
      </c>
      <c r="BJ44" s="199">
        <f>NPV($E$10,BJ7:$GB7)</f>
        <v>90.549419455187959</v>
      </c>
      <c r="BK44" s="199">
        <f>NPV($E$10,BK7:$GB7)</f>
        <v>88.693116414577389</v>
      </c>
      <c r="BL44" s="199">
        <f>NPV($E$10,BL7:$GB7)</f>
        <v>86.873286285604252</v>
      </c>
      <c r="BM44" s="199">
        <f>NPV($E$10,BM7:$GB7)</f>
        <v>85.089190195777249</v>
      </c>
      <c r="BN44" s="199">
        <f>NPV($E$10,BN7:$GB7)</f>
        <v>83.340103914361137</v>
      </c>
      <c r="BO44" s="199">
        <f>NPV($E$10,BO7:$GB7)</f>
        <v>81.625317557585788</v>
      </c>
      <c r="BP44" s="199">
        <f>NPV($E$10,BP7:$GB7)</f>
        <v>79.944135299723087</v>
      </c>
      <c r="BQ44" s="199">
        <f>NPV($E$10,BQ7:$GB7)</f>
        <v>78.295875089912826</v>
      </c>
      <c r="BR44" s="199">
        <f>NPV($E$10,BR7:$GB7)</f>
        <v>76.679868374624263</v>
      </c>
      <c r="BS44" s="199">
        <f>NPV($E$10,BS7:$GB7)</f>
        <v>75.095459825638514</v>
      </c>
      <c r="BT44" s="199">
        <f>NPV($E$10,BT7:$GB7)</f>
        <v>73.5420070734408</v>
      </c>
      <c r="BU44" s="199">
        <f>NPV($E$10,BU7:$GB7)</f>
        <v>72.018880445915997</v>
      </c>
      <c r="BV44" s="199">
        <f>NPV($E$10,BV7:$GB7)</f>
        <v>70.525462712237911</v>
      </c>
      <c r="BW44" s="199">
        <f>NPV($E$10,BW7:$GB7)</f>
        <v>69.061148831851142</v>
      </c>
      <c r="BX44" s="199">
        <f>NPV($E$10,BX7:$GB7)</f>
        <v>67.62534570844025</v>
      </c>
      <c r="BY44" s="199">
        <f>NPV($E$10,BY7:$GB7)</f>
        <v>66.217471948788827</v>
      </c>
      <c r="BZ44" s="199">
        <f>NPV($E$10,BZ7:$GB7)</f>
        <v>64.836957626428102</v>
      </c>
      <c r="CA44" s="199">
        <f>NPV($E$10,CA7:$GB7)</f>
        <v>63.483244049979263</v>
      </c>
      <c r="CB44" s="199">
        <f>NPV($E$10,CB7:$GB7)</f>
        <v>62.155783536096486</v>
      </c>
      <c r="CC44" s="199">
        <f>NPV($E$10,CC7:$GB7)</f>
        <v>60.854039186916353</v>
      </c>
      <c r="CD44" s="199">
        <f>NPV($E$10,CD7:$GB7)</f>
        <v>59.577484671923784</v>
      </c>
      <c r="CE44" s="199">
        <f>NPV($E$10,CE7:$GB7)</f>
        <v>58.325604014146442</v>
      </c>
      <c r="CF44" s="199">
        <f>NPV($E$10,CF7:$GB7)</f>
        <v>57.097891380589004</v>
      </c>
      <c r="CG44" s="199">
        <f>NPV($E$10,CG7:$GB7)</f>
        <v>55.893850876823223</v>
      </c>
      <c r="CH44" s="199">
        <f>NPV($E$10,CH7:$GB7)</f>
        <v>54.712996345649749</v>
      </c>
      <c r="CI44" s="199">
        <f>NPV($E$10,CI7:$GB7)</f>
        <v>53.554851169749355</v>
      </c>
      <c r="CJ44" s="199">
        <f>NPV($E$10,CJ7:$GB7)</f>
        <v>52.418948078244</v>
      </c>
      <c r="CK44" s="199">
        <f>NPV($E$10,CK7:$GB7)</f>
        <v>51.304828957088425</v>
      </c>
      <c r="CL44" s="199">
        <f>NPV($E$10,CL7:$GB7)</f>
        <v>50.212044663215117</v>
      </c>
      <c r="CM44" s="199">
        <f>NPV($E$10,CM7:$GB7)</f>
        <v>49.140154842357703</v>
      </c>
      <c r="CN44" s="199">
        <f>NPV($E$10,CN7:$GB7)</f>
        <v>48.088727750477616</v>
      </c>
      <c r="CO44" s="199">
        <f>NPV($E$10,CO7:$GB7)</f>
        <v>47.057340078721985</v>
      </c>
      <c r="CP44" s="199">
        <f>NPV($E$10,CP7:$GB7)</f>
        <v>46.045576781841881</v>
      </c>
      <c r="CQ44" s="199">
        <f>NPV($E$10,CQ7:$GB7)</f>
        <v>45.053030910000167</v>
      </c>
      <c r="CR44" s="199">
        <f>NPV($E$10,CR7:$GB7)</f>
        <v>44.079303443901551</v>
      </c>
      <c r="CS44" s="199">
        <f>NPV($E$10,CS7:$GB7)</f>
        <v>43.124003133176977</v>
      </c>
      <c r="CT44" s="199">
        <f>NPV($E$10,CT7:$GB7)</f>
        <v>42.18674633795731</v>
      </c>
      <c r="CU44" s="199">
        <f>NPV($E$10,CU7:$GB7)</f>
        <v>41.267156873571508</v>
      </c>
      <c r="CV44" s="199">
        <f>NPV($E$10,CV7:$GB7)</f>
        <v>40.364865858306253</v>
      </c>
      <c r="CW44" s="199">
        <f>NPV($E$10,CW7:$GB7)</f>
        <v>39.479511564165037</v>
      </c>
      <c r="CX44" s="199">
        <f>NPV($E$10,CX7:$GB7)</f>
        <v>38.610739270566633</v>
      </c>
      <c r="CY44" s="199">
        <f>NPV($E$10,CY7:$GB7)</f>
        <v>37.7582011209226</v>
      </c>
      <c r="CZ44" s="199">
        <f>NPV($E$10,CZ7:$GB7)</f>
        <v>36.921555982036345</v>
      </c>
      <c r="DA44" s="199">
        <f>NPV($E$10,DA7:$GB7)</f>
        <v>36.100469306266149</v>
      </c>
      <c r="DB44" s="199">
        <f>NPV($E$10,DB7:$GB7)</f>
        <v>35.294612996396616</v>
      </c>
      <c r="DC44" s="199">
        <f>NPV($E$10,DC7:$GB7)</f>
        <v>34.503665273163172</v>
      </c>
      <c r="DD44" s="199">
        <f>NPV($E$10,DD7:$GB7)</f>
        <v>33.727310545376241</v>
      </c>
      <c r="DE44" s="199">
        <f>NPV($E$10,DE7:$GB7)</f>
        <v>32.96523928259213</v>
      </c>
      <c r="DF44" s="199">
        <f>NPV($E$10,DF7:$GB7)</f>
        <v>32.217147890279449</v>
      </c>
      <c r="DG44" s="199">
        <f>NPV($E$10,DG7:$GB7)</f>
        <v>31.482738587429381</v>
      </c>
      <c r="DH44" s="199">
        <f>NPV($E$10,DH7:$GB7)</f>
        <v>30.761719286561483</v>
      </c>
      <c r="DI44" s="199">
        <f>NPV($E$10,DI7:$GB7)</f>
        <v>30.053803476075288</v>
      </c>
      <c r="DJ44" s="199">
        <f>NPV($E$10,DJ7:$GB7)</f>
        <v>29.35871010490062</v>
      </c>
      <c r="DK44" s="199">
        <f>NPV($E$10,DK7:$GB7)</f>
        <v>28.676163469399569</v>
      </c>
      <c r="DL44" s="199">
        <f>NPV($E$10,DL7:$GB7)</f>
        <v>28.005893102474431</v>
      </c>
      <c r="DM44" s="199">
        <f>NPV($E$10,DM7:$GB7)</f>
        <v>27.34763366483665</v>
      </c>
      <c r="DN44" s="199">
        <f>NPV($E$10,DN7:$GB7)</f>
        <v>26.701124838392776</v>
      </c>
      <c r="DO44" s="199">
        <f>NPV($E$10,DO7:$GB7)</f>
        <v>26.066111221704077</v>
      </c>
      <c r="DP44" s="199">
        <f>NPV($E$10,DP7:$GB7)</f>
        <v>25.442342227477742</v>
      </c>
      <c r="DQ44" s="199">
        <f>NPV($E$10,DQ7:$GB7)</f>
        <v>24.829571982048083</v>
      </c>
      <c r="DR44" s="199">
        <f>NPV($E$10,DR7:$GB7)</f>
        <v>24.227559226806932</v>
      </c>
      <c r="DS44" s="199">
        <f>NPV($E$10,DS7:$GB7)</f>
        <v>23.636067221543648</v>
      </c>
      <c r="DT44" s="199">
        <f>NPV($E$10,DT7:$GB7)</f>
        <v>23.054863649655417</v>
      </c>
      <c r="DU44" s="199">
        <f>NPV($E$10,DU7:$GB7)</f>
        <v>22.483720525189575</v>
      </c>
      <c r="DV44" s="199">
        <f>NPV($E$10,DV7:$GB7)</f>
        <v>21.922414101680523</v>
      </c>
      <c r="DW44" s="199">
        <f>NPV($E$10,DW7:$GB7)</f>
        <v>21.370724782744293</v>
      </c>
      <c r="DX44" s="199">
        <f>NPV($E$10,DX7:$GB7)</f>
        <v>20.828437034394589</v>
      </c>
      <c r="DY44" s="199">
        <f>NPV($E$10,DY7:$GB7)</f>
        <v>20.295339299045231</v>
      </c>
      <c r="DZ44" s="199">
        <f>NPV($E$10,DZ7:$GB7)</f>
        <v>19.771223911163869</v>
      </c>
      <c r="EA44" s="199">
        <f>NPV($E$10,EA7:$GB7)</f>
        <v>19.255887014543298</v>
      </c>
      <c r="EB44" s="199">
        <f>NPV($E$10,EB7:$GB7)</f>
        <v>18.749128481156895</v>
      </c>
      <c r="EC44" s="199">
        <f>NPV($E$10,EC7:$GB7)</f>
        <v>18.250751831565406</v>
      </c>
      <c r="ED44" s="199">
        <f>NPV($E$10,ED7:$GB7)</f>
        <v>17.760564156843234</v>
      </c>
      <c r="EE44" s="199">
        <f>NPV($E$10,EE7:$GB7)</f>
        <v>17.278376041992523</v>
      </c>
      <c r="EF44" s="199">
        <f>NPV($E$10,EF7:$GB7)</f>
        <v>16.804001490814411</v>
      </c>
      <c r="EG44" s="199">
        <f>NPV($E$10,EG7:$GB7)</f>
        <v>16.337257852207291</v>
      </c>
      <c r="EH44" s="199">
        <f>NPV($E$10,EH7:$GB7)</f>
        <v>15.877965747862136</v>
      </c>
      <c r="EI44" s="199">
        <f>NPV($E$10,EI7:$GB7)</f>
        <v>15.425949001326215</v>
      </c>
      <c r="EJ44" s="199">
        <f>NPV($E$10,EJ7:$GB7)</f>
        <v>14.981034568406459</v>
      </c>
      <c r="EK44" s="199">
        <f>NPV($E$10,EK7:$GB7)</f>
        <v>14.54305246888469</v>
      </c>
      <c r="EL44" s="199">
        <f>NPV($E$10,EL7:$GB7)</f>
        <v>14.111835719517167</v>
      </c>
      <c r="EM44" s="199">
        <f>NPV($E$10,EM7:$GB7)</f>
        <v>13.687220268291764</v>
      </c>
      <c r="EN44" s="199">
        <f>NPV($E$10,EN7:$GB7)</f>
        <v>13.269044929916335</v>
      </c>
      <c r="EO44" s="199">
        <f>NPV($E$10,EO7:$GB7)</f>
        <v>12.857151322512415</v>
      </c>
      <c r="EP44" s="199">
        <f>NPV($E$10,EP7:$GB7)</f>
        <v>12.451383805489048</v>
      </c>
      <c r="EQ44" s="199">
        <f>NPV($E$10,EQ7:$GB7)</f>
        <v>12.051589418571734</v>
      </c>
      <c r="ER44" s="199">
        <f>NPV($E$10,ER7:$GB7)</f>
        <v>11.657617821962321</v>
      </c>
      <c r="ES44" s="199">
        <f>NPV($E$10,ES7:$GB7)</f>
        <v>11.269321237605739</v>
      </c>
      <c r="ET44" s="199">
        <f>NPV($E$10,ET7:$GB7)</f>
        <v>10.886554391540344</v>
      </c>
      <c r="EU44" s="199">
        <f>NPV($E$10,EU7:$GB7)</f>
        <v>10.509174457308731</v>
      </c>
      <c r="EV44" s="199">
        <f>NPV($E$10,EV7:$GB7)</f>
        <v>10.137041000406574</v>
      </c>
      <c r="EW44" s="199">
        <f>NPV($E$10,EW7:$GB7)</f>
        <v>9.770015923747339</v>
      </c>
      <c r="EX44" s="199">
        <f>NPV($E$10,EX7:$GB7)</f>
        <v>9.407963414121161</v>
      </c>
      <c r="EY44" s="199">
        <f>NPV($E$10,EY7:$GB7)</f>
        <v>9.0507498896266583</v>
      </c>
      <c r="EZ44" s="199">
        <f>NPV($E$10,EZ7:$GB7)</f>
        <v>8.6982439480547828</v>
      </c>
      <c r="FA44" s="199">
        <f>NPV($E$10,FA7:$GB7)</f>
        <v>8.3503163162042569</v>
      </c>
      <c r="FB44" s="199">
        <f>NPV($E$10,FB7:$GB7)</f>
        <v>8.0068398001084589</v>
      </c>
      <c r="FC44" s="199">
        <f>NPV($E$10,FC7:$GB7)</f>
        <v>7.6676892361541569</v>
      </c>
      <c r="FD44" s="199">
        <f>NPV($E$10,FD7:$GB7)</f>
        <v>7.3327414430726305</v>
      </c>
      <c r="FE44" s="199">
        <f>NPV($E$10,FE7:$GB7)</f>
        <v>7.0018751747843266</v>
      </c>
      <c r="FF44" s="199">
        <f>NPV($E$10,FF7:$GB7)</f>
        <v>6.6749710740783872</v>
      </c>
      <c r="FG44" s="199">
        <f>NPV($E$10,FG7:$GB7)</f>
        <v>6.3519116271088008</v>
      </c>
      <c r="FH44" s="199">
        <f>NPV($E$10,FH7:$GB7)</f>
        <v>6.0325811186892588</v>
      </c>
      <c r="FI44" s="199">
        <f>NPV($E$10,FI7:$GB7)</f>
        <v>5.7168655883691555</v>
      </c>
      <c r="FJ44" s="199">
        <f>NPV($E$10,FJ7:$GB7)</f>
        <v>5.4046527872734504</v>
      </c>
      <c r="FK44" s="199">
        <f>NPV($E$10,FK7:$GB7)</f>
        <v>5.0958321356895082</v>
      </c>
      <c r="FL44" s="199">
        <f>NPV($E$10,FL7:$GB7)</f>
        <v>4.7902946813842355</v>
      </c>
      <c r="FM44" s="199">
        <f>NPV($E$10,FM7:$GB7)</f>
        <v>4.4879330586352904</v>
      </c>
      <c r="FN44" s="199">
        <f>NPV($E$10,FN7:$GB7)</f>
        <v>4.1886414479602845</v>
      </c>
      <c r="FO44" s="199">
        <f>NPV($E$10,FO7:$GB7)</f>
        <v>3.8923155365283142</v>
      </c>
      <c r="FP44" s="199">
        <f>NPV($E$10,FP7:$GB7)</f>
        <v>3.5988524792383814</v>
      </c>
      <c r="FQ44" s="199">
        <f>NPV($E$10,FQ7:$GB7)</f>
        <v>3.3081508604495733</v>
      </c>
      <c r="FR44" s="199">
        <f>NPV($E$10,FR7:$GB7)</f>
        <v>3.0201106563481401</v>
      </c>
      <c r="FS44" s="199">
        <f>NPV($E$10,FS7:$GB7)</f>
        <v>2.734633197936871</v>
      </c>
      <c r="FT44" s="199">
        <f>NPV($E$10,FT7:$GB7)</f>
        <v>2.4516211346324566</v>
      </c>
      <c r="FU44" s="199">
        <f>NPV($E$10,FU7:$GB7)</f>
        <v>2.1709783984567665</v>
      </c>
      <c r="FV44" s="199">
        <f>NPV($E$10,FV7:$GB7)</f>
        <v>1.8926101688082264</v>
      </c>
      <c r="FW44" s="199">
        <f>NPV($E$10,FW7:$GB7)</f>
        <v>1.6164228377997356</v>
      </c>
      <c r="FX44" s="199">
        <f>NPV($E$10,FX7:$GB7)</f>
        <v>1.3423239761498089</v>
      </c>
      <c r="FY44" s="199">
        <f>NPV($E$10,FY7:$GB7)</f>
        <v>1.0702222996138495</v>
      </c>
      <c r="FZ44" s="199">
        <f>NPV($E$10,FZ7:$GB7)</f>
        <v>0.80002763594271331</v>
      </c>
      <c r="GA44" s="199">
        <f>NPV($E$10,GA7:$GB7)</f>
        <v>0.53165089235593399</v>
      </c>
      <c r="GB44" s="199">
        <f>NPV($E$10,GB7:$GB7)</f>
        <v>0.2650040235172143</v>
      </c>
      <c r="GC44" s="199">
        <f>NPV($E$10,$GC7:GC7)</f>
        <v>0</v>
      </c>
    </row>
    <row r="45" spans="2:185">
      <c r="B45" s="208"/>
      <c r="D45" s="206" t="s">
        <v>358</v>
      </c>
      <c r="E45" s="199">
        <f>E44*$E$10</f>
        <v>4.1799562480260537</v>
      </c>
      <c r="F45" s="199">
        <f t="shared" ref="F45:BQ45" si="18">F44*$E$10</f>
        <v>4.096068219595975</v>
      </c>
      <c r="G45" s="199">
        <f t="shared" si="18"/>
        <v>4.0138537875832441</v>
      </c>
      <c r="H45" s="199">
        <f t="shared" si="18"/>
        <v>3.933279420038938</v>
      </c>
      <c r="I45" s="199">
        <f t="shared" si="18"/>
        <v>3.8543122547879713</v>
      </c>
      <c r="J45" s="199">
        <f t="shared" si="18"/>
        <v>3.7769200860212013</v>
      </c>
      <c r="K45" s="199">
        <f t="shared" si="18"/>
        <v>3.701071351155429</v>
      </c>
      <c r="L45" s="199">
        <f t="shared" si="18"/>
        <v>3.6267351179560339</v>
      </c>
      <c r="M45" s="199">
        <f t="shared" si="18"/>
        <v>3.5538810719170288</v>
      </c>
      <c r="N45" s="199">
        <f t="shared" si="18"/>
        <v>3.4824795038932539</v>
      </c>
      <c r="O45" s="199">
        <f t="shared" si="18"/>
        <v>3.4125012979797682</v>
      </c>
      <c r="P45" s="199">
        <f t="shared" si="18"/>
        <v>3.3439179196334674</v>
      </c>
      <c r="Q45" s="199">
        <f t="shared" si="18"/>
        <v>3.2767014040320501</v>
      </c>
      <c r="R45" s="199">
        <f t="shared" si="18"/>
        <v>3.2108243446656362</v>
      </c>
      <c r="S45" s="199">
        <f t="shared" si="18"/>
        <v>3.1462598821563228</v>
      </c>
      <c r="T45" s="199">
        <f t="shared" si="18"/>
        <v>3.0829816933011625</v>
      </c>
      <c r="U45" s="199">
        <f t="shared" si="18"/>
        <v>3.0209639803340589</v>
      </c>
      <c r="V45" s="199">
        <f t="shared" si="18"/>
        <v>2.9601814604022438</v>
      </c>
      <c r="W45" s="199">
        <f t="shared" si="18"/>
        <v>2.9006093552529744</v>
      </c>
      <c r="X45" s="199">
        <f t="shared" si="18"/>
        <v>2.8422233811262974</v>
      </c>
      <c r="Y45" s="199">
        <f t="shared" si="18"/>
        <v>2.7849997388497583</v>
      </c>
      <c r="Z45" s="199">
        <f t="shared" si="18"/>
        <v>2.728915104130941</v>
      </c>
      <c r="AA45" s="199">
        <f t="shared" si="18"/>
        <v>2.6739466180439848</v>
      </c>
      <c r="AB45" s="199">
        <f t="shared" si="18"/>
        <v>2.6200718777061325</v>
      </c>
      <c r="AC45" s="199">
        <f t="shared" si="18"/>
        <v>2.5672689271404567</v>
      </c>
      <c r="AD45" s="199">
        <f t="shared" si="18"/>
        <v>2.5155162483211964</v>
      </c>
      <c r="AE45" s="199">
        <f t="shared" si="18"/>
        <v>2.4647927523978534</v>
      </c>
      <c r="AF45" s="199">
        <f t="shared" si="18"/>
        <v>2.4150777710946234</v>
      </c>
      <c r="AG45" s="199">
        <f t="shared" si="18"/>
        <v>2.3663510482815613</v>
      </c>
      <c r="AH45" s="199">
        <f t="shared" si="18"/>
        <v>2.318592731714094</v>
      </c>
      <c r="AI45" s="199">
        <f t="shared" si="18"/>
        <v>2.2717833649374768</v>
      </c>
      <c r="AJ45" s="199">
        <f t="shared" si="18"/>
        <v>2.2259038793528996</v>
      </c>
      <c r="AK45" s="199">
        <f t="shared" si="18"/>
        <v>2.1809355864420241</v>
      </c>
      <c r="AL45" s="199">
        <f t="shared" si="18"/>
        <v>2.1368601701467567</v>
      </c>
      <c r="AM45" s="199">
        <f t="shared" si="18"/>
        <v>2.0936596794011701</v>
      </c>
      <c r="AN45" s="199">
        <f t="shared" si="18"/>
        <v>2.0513165208124859</v>
      </c>
      <c r="AO45" s="199">
        <f t="shared" si="18"/>
        <v>2.0098134514881929</v>
      </c>
      <c r="AP45" s="199">
        <f t="shared" si="18"/>
        <v>1.9691335720063261</v>
      </c>
      <c r="AQ45" s="199">
        <f t="shared" si="18"/>
        <v>1.9292603195260609</v>
      </c>
      <c r="AR45" s="199">
        <f t="shared" si="18"/>
        <v>1.890177461035798</v>
      </c>
      <c r="AS45" s="199">
        <f t="shared" si="18"/>
        <v>1.8518690867360197</v>
      </c>
      <c r="AT45" s="199">
        <f t="shared" si="18"/>
        <v>1.8143196035541578</v>
      </c>
      <c r="AU45" s="199">
        <f t="shared" si="18"/>
        <v>1.7775137287888829</v>
      </c>
      <c r="AV45" s="199">
        <f t="shared" si="18"/>
        <v>1.7414364838812146</v>
      </c>
      <c r="AW45" s="199">
        <f t="shared" si="18"/>
        <v>1.7060731883098679</v>
      </c>
      <c r="AX45" s="199">
        <f t="shared" si="18"/>
        <v>1.6714094536084037</v>
      </c>
      <c r="AY45" s="199">
        <f t="shared" si="18"/>
        <v>1.6374311775017154</v>
      </c>
      <c r="AZ45" s="199">
        <f t="shared" si="18"/>
        <v>1.6041245381594462</v>
      </c>
      <c r="BA45" s="199">
        <f t="shared" si="18"/>
        <v>1.5714759885640317</v>
      </c>
      <c r="BB45" s="199">
        <f t="shared" si="18"/>
        <v>1.5394722509910346</v>
      </c>
      <c r="BC45" s="199">
        <f t="shared" si="18"/>
        <v>1.5081003115995402</v>
      </c>
      <c r="BD45" s="199">
        <f t="shared" si="18"/>
        <v>1.4773474151303958</v>
      </c>
      <c r="BE45" s="199">
        <f t="shared" si="18"/>
        <v>1.4472010597101583</v>
      </c>
      <c r="BF45" s="199">
        <f t="shared" si="18"/>
        <v>1.4176489917585775</v>
      </c>
      <c r="BG45" s="199">
        <f t="shared" si="18"/>
        <v>1.3886792009976077</v>
      </c>
      <c r="BH45" s="199">
        <f t="shared" si="18"/>
        <v>1.3602799155598462</v>
      </c>
      <c r="BI45" s="199">
        <f t="shared" si="18"/>
        <v>1.3324395971944574</v>
      </c>
      <c r="BJ45" s="199">
        <f t="shared" si="18"/>
        <v>1.3051469365685955</v>
      </c>
      <c r="BK45" s="199">
        <f t="shared" si="18"/>
        <v>1.2783908486624234</v>
      </c>
      <c r="BL45" s="199">
        <f t="shared" si="18"/>
        <v>1.2521604682558438</v>
      </c>
      <c r="BM45" s="199">
        <f t="shared" si="18"/>
        <v>1.2264451455051102</v>
      </c>
      <c r="BN45" s="199">
        <f t="shared" si="18"/>
        <v>1.2012344416075094</v>
      </c>
      <c r="BO45" s="199">
        <f t="shared" si="18"/>
        <v>1.1765181245523508</v>
      </c>
      <c r="BP45" s="199">
        <f t="shared" si="18"/>
        <v>1.1522861649565317</v>
      </c>
      <c r="BQ45" s="199">
        <f t="shared" si="18"/>
        <v>1.1285287319829675</v>
      </c>
      <c r="BR45" s="199">
        <f t="shared" ref="BR45:EC45" si="19">BR44*$E$10</f>
        <v>1.1052361893402516</v>
      </c>
      <c r="BS45" s="199">
        <f t="shared" si="19"/>
        <v>1.0823990913618906</v>
      </c>
      <c r="BT45" s="199">
        <f t="shared" si="19"/>
        <v>1.0600081791635161</v>
      </c>
      <c r="BU45" s="199">
        <f t="shared" si="19"/>
        <v>1.0380543768765356</v>
      </c>
      <c r="BV45" s="199">
        <f t="shared" si="19"/>
        <v>1.0165287879566445</v>
      </c>
      <c r="BW45" s="199">
        <f t="shared" si="19"/>
        <v>0.9954226915657397</v>
      </c>
      <c r="BX45" s="199">
        <f t="shared" si="19"/>
        <v>0.97472753902571996</v>
      </c>
      <c r="BY45" s="199">
        <f t="shared" si="19"/>
        <v>0.95443495034276638</v>
      </c>
      <c r="BZ45" s="199">
        <f t="shared" si="19"/>
        <v>0.93453671080065803</v>
      </c>
      <c r="CA45" s="199">
        <f t="shared" si="19"/>
        <v>0.91502476762174134</v>
      </c>
      <c r="CB45" s="199">
        <f t="shared" si="19"/>
        <v>0.89589122669421184</v>
      </c>
      <c r="CC45" s="199">
        <f t="shared" si="19"/>
        <v>0.87712834936434958</v>
      </c>
      <c r="CD45" s="199">
        <f t="shared" si="19"/>
        <v>0.85872854929241327</v>
      </c>
      <c r="CE45" s="199">
        <f t="shared" si="19"/>
        <v>0.84068438937092227</v>
      </c>
      <c r="CF45" s="199">
        <f t="shared" si="19"/>
        <v>0.82298857870405173</v>
      </c>
      <c r="CG45" s="199">
        <f t="shared" si="19"/>
        <v>0.80563396964692668</v>
      </c>
      <c r="CH45" s="199">
        <f t="shared" si="19"/>
        <v>0.78861355490360607</v>
      </c>
      <c r="CI45" s="199">
        <f t="shared" si="19"/>
        <v>0.77192046468256781</v>
      </c>
      <c r="CJ45" s="199">
        <f t="shared" si="19"/>
        <v>0.75554796390854906</v>
      </c>
      <c r="CK45" s="199">
        <f t="shared" si="19"/>
        <v>0.73948944948959894</v>
      </c>
      <c r="CL45" s="199">
        <f t="shared" si="19"/>
        <v>0.72373844763823025</v>
      </c>
      <c r="CM45" s="199">
        <f t="shared" si="19"/>
        <v>0.70828861124559106</v>
      </c>
      <c r="CN45" s="199">
        <f t="shared" si="19"/>
        <v>0.69313371730757256</v>
      </c>
      <c r="CO45" s="199">
        <f t="shared" si="19"/>
        <v>0.67826766440181485</v>
      </c>
      <c r="CP45" s="199">
        <f t="shared" si="19"/>
        <v>0.66368447021458854</v>
      </c>
      <c r="CQ45" s="199">
        <f t="shared" si="19"/>
        <v>0.64937826911653396</v>
      </c>
      <c r="CR45" s="199">
        <f t="shared" si="19"/>
        <v>0.63534330978628395</v>
      </c>
      <c r="CS45" s="199">
        <f t="shared" si="19"/>
        <v>0.62157395288099493</v>
      </c>
      <c r="CT45" s="199">
        <f t="shared" si="19"/>
        <v>0.60806466875284626</v>
      </c>
      <c r="CU45" s="199">
        <f t="shared" si="19"/>
        <v>0.59481003521057541</v>
      </c>
      <c r="CV45" s="199">
        <f t="shared" si="19"/>
        <v>0.58180473532513977</v>
      </c>
      <c r="CW45" s="199">
        <f t="shared" si="19"/>
        <v>0.56904355527861161</v>
      </c>
      <c r="CX45" s="199">
        <f t="shared" si="19"/>
        <v>0.55652138225543968</v>
      </c>
      <c r="CY45" s="199">
        <f t="shared" si="19"/>
        <v>0.54423320237520945</v>
      </c>
      <c r="CZ45" s="199">
        <f t="shared" si="19"/>
        <v>0.5321740986660709</v>
      </c>
      <c r="DA45" s="199">
        <f t="shared" si="19"/>
        <v>0.52033924907800577</v>
      </c>
      <c r="DB45" s="199">
        <f t="shared" si="19"/>
        <v>0.50872392453513338</v>
      </c>
      <c r="DC45" s="199">
        <f t="shared" si="19"/>
        <v>0.49732348702625556</v>
      </c>
      <c r="DD45" s="199">
        <f t="shared" si="19"/>
        <v>0.48613338773287346</v>
      </c>
      <c r="DE45" s="199">
        <f t="shared" si="19"/>
        <v>0.47514916519391098</v>
      </c>
      <c r="DF45" s="199">
        <f t="shared" si="19"/>
        <v>0.46436644350640832</v>
      </c>
      <c r="DG45" s="199">
        <f t="shared" si="19"/>
        <v>0.45378093056144014</v>
      </c>
      <c r="DH45" s="199">
        <f t="shared" si="19"/>
        <v>0.44338841631456222</v>
      </c>
      <c r="DI45" s="199">
        <f t="shared" si="19"/>
        <v>0.43318477109006936</v>
      </c>
      <c r="DJ45" s="199">
        <f t="shared" si="19"/>
        <v>0.42316594391838636</v>
      </c>
      <c r="DK45" s="199">
        <f t="shared" si="19"/>
        <v>0.41332796090591373</v>
      </c>
      <c r="DL45" s="199">
        <f t="shared" si="19"/>
        <v>0.4036669236366689</v>
      </c>
      <c r="DM45" s="199">
        <f t="shared" si="19"/>
        <v>0.3941790076050759</v>
      </c>
      <c r="DN45" s="199">
        <f t="shared" si="19"/>
        <v>0.3848604606792686</v>
      </c>
      <c r="DO45" s="199">
        <f t="shared" si="19"/>
        <v>0.3757076015942829</v>
      </c>
      <c r="DP45" s="199">
        <f t="shared" si="19"/>
        <v>0.36671681847453169</v>
      </c>
      <c r="DQ45" s="199">
        <f t="shared" si="19"/>
        <v>0.35788456738496288</v>
      </c>
      <c r="DR45" s="199">
        <f t="shared" si="19"/>
        <v>0.34920737091031234</v>
      </c>
      <c r="DS45" s="199">
        <f t="shared" si="19"/>
        <v>0.34068181676188142</v>
      </c>
      <c r="DT45" s="199">
        <f t="shared" si="19"/>
        <v>0.33230455641127199</v>
      </c>
      <c r="DU45" s="199">
        <f t="shared" si="19"/>
        <v>0.32407230375052781</v>
      </c>
      <c r="DV45" s="199">
        <f t="shared" si="19"/>
        <v>0.3159818337781426</v>
      </c>
      <c r="DW45" s="199">
        <f t="shared" si="19"/>
        <v>0.30802998131040177</v>
      </c>
      <c r="DX45" s="199">
        <f t="shared" si="19"/>
        <v>0.30021363971753751</v>
      </c>
      <c r="DY45" s="199">
        <f t="shared" si="19"/>
        <v>0.29252975968419065</v>
      </c>
      <c r="DZ45" s="199">
        <f t="shared" si="19"/>
        <v>0.28497534799367336</v>
      </c>
      <c r="EA45" s="199">
        <f t="shared" si="19"/>
        <v>0.27754746633554783</v>
      </c>
      <c r="EB45" s="199">
        <f t="shared" si="19"/>
        <v>0.27024323013603718</v>
      </c>
      <c r="EC45" s="199">
        <f t="shared" si="19"/>
        <v>0.2630598074107976</v>
      </c>
      <c r="ED45" s="199">
        <f t="shared" ref="ED45:GC45" si="20">ED44*$E$10</f>
        <v>0.25599441763959158</v>
      </c>
      <c r="EE45" s="199">
        <f t="shared" si="20"/>
        <v>0.24904433066240628</v>
      </c>
      <c r="EF45" s="199">
        <f t="shared" si="20"/>
        <v>0.24220686559657428</v>
      </c>
      <c r="EG45" s="199">
        <f t="shared" si="20"/>
        <v>0.23547938977446331</v>
      </c>
      <c r="EH45" s="199">
        <f t="shared" si="20"/>
        <v>0.22885931770130241</v>
      </c>
      <c r="EI45" s="199">
        <f t="shared" si="20"/>
        <v>0.22234411003273177</v>
      </c>
      <c r="EJ45" s="199">
        <f t="shared" si="20"/>
        <v>0.21593127257166173</v>
      </c>
      <c r="EK45" s="199">
        <f t="shared" si="20"/>
        <v>0.20961835528404055</v>
      </c>
      <c r="EL45" s="199">
        <f t="shared" si="20"/>
        <v>0.20340295133313377</v>
      </c>
      <c r="EM45" s="199">
        <f t="shared" si="20"/>
        <v>0.19728269613193075</v>
      </c>
      <c r="EN45" s="199">
        <f t="shared" si="20"/>
        <v>0.19125526641329707</v>
      </c>
      <c r="EO45" s="199">
        <f t="shared" si="20"/>
        <v>0.18531837931750009</v>
      </c>
      <c r="EP45" s="199">
        <f t="shared" si="20"/>
        <v>0.17946979149674458</v>
      </c>
      <c r="EQ45" s="199">
        <f t="shared" si="20"/>
        <v>0.17370729823635786</v>
      </c>
      <c r="ER45" s="199">
        <f t="shared" si="20"/>
        <v>0.16802873259227571</v>
      </c>
      <c r="ES45" s="199">
        <f t="shared" si="20"/>
        <v>0.16243196454448228</v>
      </c>
      <c r="ET45" s="199">
        <f t="shared" si="20"/>
        <v>0.15691490016606838</v>
      </c>
      <c r="EU45" s="199">
        <f t="shared" si="20"/>
        <v>0.15147548080757545</v>
      </c>
      <c r="EV45" s="199">
        <f t="shared" si="20"/>
        <v>0.14611168229630067</v>
      </c>
      <c r="EW45" s="199">
        <f t="shared" si="20"/>
        <v>0.14082151415024516</v>
      </c>
      <c r="EX45" s="199">
        <f t="shared" si="20"/>
        <v>0.1356030188063912</v>
      </c>
      <c r="EY45" s="199">
        <f t="shared" si="20"/>
        <v>0.13045427086300326</v>
      </c>
      <c r="EZ45" s="199">
        <f t="shared" si="20"/>
        <v>0.12537337633565129</v>
      </c>
      <c r="FA45" s="199">
        <f t="shared" si="20"/>
        <v>0.12035847192666159</v>
      </c>
      <c r="FB45" s="199">
        <f t="shared" si="20"/>
        <v>0.11540772430770488</v>
      </c>
      <c r="FC45" s="199">
        <f t="shared" si="20"/>
        <v>0.11051932941523925</v>
      </c>
      <c r="FD45" s="199">
        <f t="shared" si="20"/>
        <v>0.10569151175852737</v>
      </c>
      <c r="FE45" s="199">
        <f t="shared" si="20"/>
        <v>0.10092252373995625</v>
      </c>
      <c r="FF45" s="199">
        <f t="shared" si="20"/>
        <v>9.6210644987390445E-2</v>
      </c>
      <c r="FG45" s="199">
        <f t="shared" si="20"/>
        <v>9.1554181698295961E-2</v>
      </c>
      <c r="FH45" s="199">
        <f t="shared" si="20"/>
        <v>8.6951465995376259E-2</v>
      </c>
      <c r="FI45" s="199">
        <f t="shared" si="20"/>
        <v>8.2400855293467398E-2</v>
      </c>
      <c r="FJ45" s="199">
        <f t="shared" si="20"/>
        <v>7.7900731677443338E-2</v>
      </c>
      <c r="FK45" s="199">
        <f t="shared" si="20"/>
        <v>7.3449501290887759E-2</v>
      </c>
      <c r="FL45" s="199">
        <f t="shared" si="20"/>
        <v>6.9045593735292191E-2</v>
      </c>
      <c r="FM45" s="199">
        <f t="shared" si="20"/>
        <v>6.4687461479546571E-2</v>
      </c>
      <c r="FN45" s="199">
        <f t="shared" si="20"/>
        <v>6.0373579279490296E-2</v>
      </c>
      <c r="FO45" s="199">
        <f t="shared" si="20"/>
        <v>5.6102443607298255E-2</v>
      </c>
      <c r="FP45" s="199">
        <f t="shared" si="20"/>
        <v>5.1872572090479102E-2</v>
      </c>
      <c r="FQ45" s="199">
        <f t="shared" si="20"/>
        <v>4.7682502960267721E-2</v>
      </c>
      <c r="FR45" s="199">
        <f t="shared" si="20"/>
        <v>4.3530794509197807E-2</v>
      </c>
      <c r="FS45" s="199">
        <f t="shared" si="20"/>
        <v>3.9416024557643918E-2</v>
      </c>
      <c r="FT45" s="199">
        <f t="shared" si="20"/>
        <v>3.5336789929126915E-2</v>
      </c>
      <c r="FU45" s="199">
        <f t="shared" si="20"/>
        <v>3.1291705934179841E-2</v>
      </c>
      <c r="FV45" s="199">
        <f t="shared" si="20"/>
        <v>2.7279405862575129E-2</v>
      </c>
      <c r="FW45" s="199">
        <f t="shared" si="20"/>
        <v>2.3298540483717798E-2</v>
      </c>
      <c r="FX45" s="199">
        <f t="shared" si="20"/>
        <v>1.9347777555012519E-2</v>
      </c>
      <c r="FY45" s="199">
        <f t="shared" si="20"/>
        <v>1.5425801338016031E-2</v>
      </c>
      <c r="FZ45" s="199">
        <f t="shared" si="20"/>
        <v>1.1531312122189689E-2</v>
      </c>
      <c r="GA45" s="199">
        <f t="shared" si="20"/>
        <v>7.6630257560701773E-3</v>
      </c>
      <c r="GB45" s="199">
        <f t="shared" si="20"/>
        <v>3.8196731856796899E-3</v>
      </c>
      <c r="GC45" s="199">
        <f t="shared" si="20"/>
        <v>0</v>
      </c>
    </row>
    <row r="46" spans="2:185">
      <c r="B46" s="208"/>
      <c r="D46" s="206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</row>
    <row r="47" spans="2:185">
      <c r="B47" s="208"/>
      <c r="D47" s="206" t="s">
        <v>359</v>
      </c>
      <c r="E47" s="199">
        <f t="shared" ref="E47:BP47" si="21">E7*($E$39-1)</f>
        <v>0.50000000000000044</v>
      </c>
      <c r="F47" s="199">
        <f t="shared" si="21"/>
        <v>0.49000000000000049</v>
      </c>
      <c r="G47" s="199">
        <f t="shared" si="21"/>
        <v>0.48020000000000046</v>
      </c>
      <c r="H47" s="199">
        <f t="shared" si="21"/>
        <v>0.47059600000000046</v>
      </c>
      <c r="I47" s="199">
        <f t="shared" si="21"/>
        <v>0.46118408000000044</v>
      </c>
      <c r="J47" s="199">
        <f t="shared" si="21"/>
        <v>0.45196039840000046</v>
      </c>
      <c r="K47" s="199">
        <f t="shared" si="21"/>
        <v>0.44292119043200046</v>
      </c>
      <c r="L47" s="199">
        <f t="shared" si="21"/>
        <v>0.43406276662336041</v>
      </c>
      <c r="M47" s="199">
        <f t="shared" si="21"/>
        <v>0.42538151129089319</v>
      </c>
      <c r="N47" s="199">
        <f t="shared" si="21"/>
        <v>0.41687388106507534</v>
      </c>
      <c r="O47" s="199">
        <f t="shared" si="21"/>
        <v>0.40853640344377384</v>
      </c>
      <c r="P47" s="199">
        <f t="shared" si="21"/>
        <v>0.40036567537489837</v>
      </c>
      <c r="Q47" s="199">
        <f t="shared" si="21"/>
        <v>0.39235836186740036</v>
      </c>
      <c r="R47" s="199">
        <f t="shared" si="21"/>
        <v>0.3845111946300524</v>
      </c>
      <c r="S47" s="199">
        <f t="shared" si="21"/>
        <v>0.3768209707374513</v>
      </c>
      <c r="T47" s="199">
        <f t="shared" si="21"/>
        <v>0.36928455132270233</v>
      </c>
      <c r="U47" s="199">
        <f t="shared" si="21"/>
        <v>0.36189886029624824</v>
      </c>
      <c r="V47" s="199">
        <f t="shared" si="21"/>
        <v>0.35466088309032329</v>
      </c>
      <c r="W47" s="199">
        <f t="shared" si="21"/>
        <v>0.3475676654285168</v>
      </c>
      <c r="X47" s="199">
        <f t="shared" si="21"/>
        <v>0.34061631211994647</v>
      </c>
      <c r="Y47" s="199">
        <f t="shared" si="21"/>
        <v>0.33380398587754756</v>
      </c>
      <c r="Z47" s="199">
        <f t="shared" si="21"/>
        <v>0.3271279061599966</v>
      </c>
      <c r="AA47" s="199">
        <f t="shared" si="21"/>
        <v>0.32058534803679667</v>
      </c>
      <c r="AB47" s="199">
        <f t="shared" si="21"/>
        <v>0.31417364107606072</v>
      </c>
      <c r="AC47" s="199">
        <f t="shared" si="21"/>
        <v>0.30789016825453952</v>
      </c>
      <c r="AD47" s="199">
        <f t="shared" si="21"/>
        <v>0.30173236488944871</v>
      </c>
      <c r="AE47" s="199">
        <f t="shared" si="21"/>
        <v>0.29569771759165975</v>
      </c>
      <c r="AF47" s="199">
        <f t="shared" si="21"/>
        <v>0.28978376323982658</v>
      </c>
      <c r="AG47" s="199">
        <f t="shared" si="21"/>
        <v>0.28398808797503006</v>
      </c>
      <c r="AH47" s="199">
        <f t="shared" si="21"/>
        <v>0.27830832621552948</v>
      </c>
      <c r="AI47" s="199">
        <f t="shared" si="21"/>
        <v>0.2727421596912189</v>
      </c>
      <c r="AJ47" s="199">
        <f t="shared" si="21"/>
        <v>0.26728731649739451</v>
      </c>
      <c r="AK47" s="199">
        <f t="shared" si="21"/>
        <v>0.26194157016744657</v>
      </c>
      <c r="AL47" s="199">
        <f t="shared" si="21"/>
        <v>0.2567027387640976</v>
      </c>
      <c r="AM47" s="199">
        <f t="shared" si="21"/>
        <v>0.25156868398881566</v>
      </c>
      <c r="AN47" s="199">
        <f t="shared" si="21"/>
        <v>0.2465373103090393</v>
      </c>
      <c r="AO47" s="199">
        <f t="shared" si="21"/>
        <v>0.24160656410285855</v>
      </c>
      <c r="AP47" s="199">
        <f t="shared" si="21"/>
        <v>0.23677443282080135</v>
      </c>
      <c r="AQ47" s="199">
        <f t="shared" si="21"/>
        <v>0.23203894416438534</v>
      </c>
      <c r="AR47" s="199">
        <f t="shared" si="21"/>
        <v>0.22739816528109763</v>
      </c>
      <c r="AS47" s="199">
        <f t="shared" si="21"/>
        <v>0.22285020197547564</v>
      </c>
      <c r="AT47" s="199">
        <f t="shared" si="21"/>
        <v>0.21839319793596615</v>
      </c>
      <c r="AU47" s="199">
        <f t="shared" si="21"/>
        <v>0.2140253339772468</v>
      </c>
      <c r="AV47" s="199">
        <f t="shared" si="21"/>
        <v>0.20974482729770189</v>
      </c>
      <c r="AW47" s="199">
        <f t="shared" si="21"/>
        <v>0.20554993075174785</v>
      </c>
      <c r="AX47" s="199">
        <f t="shared" si="21"/>
        <v>0.20143893213671288</v>
      </c>
      <c r="AY47" s="199">
        <f t="shared" si="21"/>
        <v>0.19741015349397864</v>
      </c>
      <c r="AZ47" s="199">
        <f t="shared" si="21"/>
        <v>0.19346195042409906</v>
      </c>
      <c r="BA47" s="199">
        <f t="shared" si="21"/>
        <v>0.18959271141561707</v>
      </c>
      <c r="BB47" s="199">
        <f t="shared" si="21"/>
        <v>0.18580085718730474</v>
      </c>
      <c r="BC47" s="199">
        <f t="shared" si="21"/>
        <v>0.18208484004355863</v>
      </c>
      <c r="BD47" s="199">
        <f t="shared" si="21"/>
        <v>0.17844314324268748</v>
      </c>
      <c r="BE47" s="199">
        <f t="shared" si="21"/>
        <v>0.17487428037783373</v>
      </c>
      <c r="BF47" s="199">
        <f t="shared" si="21"/>
        <v>0.17137679477027704</v>
      </c>
      <c r="BG47" s="199">
        <f t="shared" si="21"/>
        <v>0.1679492588748715</v>
      </c>
      <c r="BH47" s="199">
        <f t="shared" si="21"/>
        <v>0.16459027369737408</v>
      </c>
      <c r="BI47" s="199">
        <f t="shared" si="21"/>
        <v>0.16129846822342661</v>
      </c>
      <c r="BJ47" s="199">
        <f t="shared" si="21"/>
        <v>0.15807249885895808</v>
      </c>
      <c r="BK47" s="199">
        <f t="shared" si="21"/>
        <v>0.15491104888177892</v>
      </c>
      <c r="BL47" s="199">
        <f t="shared" si="21"/>
        <v>0.15181282790414335</v>
      </c>
      <c r="BM47" s="199">
        <f t="shared" si="21"/>
        <v>0.14877657134606048</v>
      </c>
      <c r="BN47" s="199">
        <f t="shared" si="21"/>
        <v>0.14580103991913926</v>
      </c>
      <c r="BO47" s="199">
        <f t="shared" si="21"/>
        <v>0.14288501912075649</v>
      </c>
      <c r="BP47" s="199">
        <f t="shared" si="21"/>
        <v>0.14002731873834134</v>
      </c>
      <c r="BQ47" s="199">
        <f t="shared" ref="BQ47:EB47" si="22">BQ7*($E$39-1)</f>
        <v>0.1372267723635745</v>
      </c>
      <c r="BR47" s="199">
        <f t="shared" si="22"/>
        <v>0.13448223691630301</v>
      </c>
      <c r="BS47" s="199">
        <f t="shared" si="22"/>
        <v>0.13179259217797695</v>
      </c>
      <c r="BT47" s="199">
        <f t="shared" si="22"/>
        <v>0.1291567403344174</v>
      </c>
      <c r="BU47" s="199">
        <f t="shared" si="22"/>
        <v>0.12657360552772906</v>
      </c>
      <c r="BV47" s="199">
        <f t="shared" si="22"/>
        <v>0.12404213341717447</v>
      </c>
      <c r="BW47" s="199">
        <f t="shared" si="22"/>
        <v>0.12156129074883097</v>
      </c>
      <c r="BX47" s="199">
        <f t="shared" si="22"/>
        <v>0.11913006493385436</v>
      </c>
      <c r="BY47" s="199">
        <f t="shared" si="22"/>
        <v>0.11674746363517727</v>
      </c>
      <c r="BZ47" s="199">
        <f t="shared" si="22"/>
        <v>0.11441251436247372</v>
      </c>
      <c r="CA47" s="199">
        <f t="shared" si="22"/>
        <v>0.11212426407522423</v>
      </c>
      <c r="CB47" s="199">
        <f t="shared" si="22"/>
        <v>0.10988177879371976</v>
      </c>
      <c r="CC47" s="199">
        <f t="shared" si="22"/>
        <v>0.10768414321784535</v>
      </c>
      <c r="CD47" s="199">
        <f t="shared" si="22"/>
        <v>0.10553046035348844</v>
      </c>
      <c r="CE47" s="199">
        <f t="shared" si="22"/>
        <v>0.10341985114641868</v>
      </c>
      <c r="CF47" s="199">
        <f t="shared" si="22"/>
        <v>0.10135145412349029</v>
      </c>
      <c r="CG47" s="199">
        <f t="shared" si="22"/>
        <v>9.9324425041020487E-2</v>
      </c>
      <c r="CH47" s="199">
        <f t="shared" si="22"/>
        <v>9.7337936540200079E-2</v>
      </c>
      <c r="CI47" s="199">
        <f t="shared" si="22"/>
        <v>9.5391177809396072E-2</v>
      </c>
      <c r="CJ47" s="199">
        <f t="shared" si="22"/>
        <v>9.348335425320814E-2</v>
      </c>
      <c r="CK47" s="199">
        <f t="shared" si="22"/>
        <v>9.1613687168143984E-2</v>
      </c>
      <c r="CL47" s="199">
        <f t="shared" si="22"/>
        <v>8.9781413424781104E-2</v>
      </c>
      <c r="CM47" s="199">
        <f t="shared" si="22"/>
        <v>8.7985785156285481E-2</v>
      </c>
      <c r="CN47" s="199">
        <f t="shared" si="22"/>
        <v>8.6226069453159776E-2</v>
      </c>
      <c r="CO47" s="199">
        <f t="shared" si="22"/>
        <v>8.4501548064096571E-2</v>
      </c>
      <c r="CP47" s="199">
        <f t="shared" si="22"/>
        <v>8.2811517102814647E-2</v>
      </c>
      <c r="CQ47" s="199">
        <f t="shared" si="22"/>
        <v>8.1155286760758338E-2</v>
      </c>
      <c r="CR47" s="199">
        <f t="shared" si="22"/>
        <v>7.9532181025543172E-2</v>
      </c>
      <c r="CS47" s="199">
        <f t="shared" si="22"/>
        <v>7.7941537405032305E-2</v>
      </c>
      <c r="CT47" s="199">
        <f t="shared" si="22"/>
        <v>7.6382706656931657E-2</v>
      </c>
      <c r="CU47" s="199">
        <f t="shared" si="22"/>
        <v>7.4855052523793014E-2</v>
      </c>
      <c r="CV47" s="199">
        <f t="shared" si="22"/>
        <v>7.3357951473317154E-2</v>
      </c>
      <c r="CW47" s="199">
        <f t="shared" si="22"/>
        <v>7.1890792443850812E-2</v>
      </c>
      <c r="CX47" s="199">
        <f t="shared" si="22"/>
        <v>7.0452976594973807E-2</v>
      </c>
      <c r="CY47" s="199">
        <f t="shared" si="22"/>
        <v>6.904391706307432E-2</v>
      </c>
      <c r="CZ47" s="199">
        <f t="shared" si="22"/>
        <v>6.766303872181284E-2</v>
      </c>
      <c r="DA47" s="199">
        <f t="shared" si="22"/>
        <v>6.6309777947376566E-2</v>
      </c>
      <c r="DB47" s="199">
        <f t="shared" si="22"/>
        <v>6.4983582388429037E-2</v>
      </c>
      <c r="DC47" s="199">
        <f t="shared" si="22"/>
        <v>6.368391074066046E-2</v>
      </c>
      <c r="DD47" s="199">
        <f t="shared" si="22"/>
        <v>6.2410232525847244E-2</v>
      </c>
      <c r="DE47" s="199">
        <f t="shared" si="22"/>
        <v>6.1162027875330295E-2</v>
      </c>
      <c r="DF47" s="199">
        <f t="shared" si="22"/>
        <v>5.9938787317823677E-2</v>
      </c>
      <c r="DG47" s="199">
        <f t="shared" si="22"/>
        <v>5.8740011571467209E-2</v>
      </c>
      <c r="DH47" s="199">
        <f t="shared" si="22"/>
        <v>5.7565211340037864E-2</v>
      </c>
      <c r="DI47" s="199">
        <f t="shared" si="22"/>
        <v>5.6413907113237113E-2</v>
      </c>
      <c r="DJ47" s="199">
        <f t="shared" si="22"/>
        <v>5.5285628970972368E-2</v>
      </c>
      <c r="DK47" s="199">
        <f t="shared" si="22"/>
        <v>5.4179916391552924E-2</v>
      </c>
      <c r="DL47" s="199">
        <f t="shared" si="22"/>
        <v>5.3096318063721865E-2</v>
      </c>
      <c r="DM47" s="199">
        <f t="shared" si="22"/>
        <v>5.2034391702447426E-2</v>
      </c>
      <c r="DN47" s="199">
        <f t="shared" si="22"/>
        <v>5.0993703868398479E-2</v>
      </c>
      <c r="DO47" s="199">
        <f t="shared" si="22"/>
        <v>4.9973829791030502E-2</v>
      </c>
      <c r="DP47" s="199">
        <f t="shared" si="22"/>
        <v>4.8974353195209895E-2</v>
      </c>
      <c r="DQ47" s="199">
        <f t="shared" si="22"/>
        <v>4.7994866131305693E-2</v>
      </c>
      <c r="DR47" s="199">
        <f t="shared" si="22"/>
        <v>4.7034968808679578E-2</v>
      </c>
      <c r="DS47" s="199">
        <f t="shared" si="22"/>
        <v>4.609426943250599E-2</v>
      </c>
      <c r="DT47" s="199">
        <f t="shared" si="22"/>
        <v>4.5172384043855866E-2</v>
      </c>
      <c r="DU47" s="199">
        <f t="shared" si="22"/>
        <v>4.4268936362978753E-2</v>
      </c>
      <c r="DV47" s="199">
        <f t="shared" si="22"/>
        <v>4.3383557635719175E-2</v>
      </c>
      <c r="DW47" s="199">
        <f t="shared" si="22"/>
        <v>4.2515886483004792E-2</v>
      </c>
      <c r="DX47" s="199">
        <f t="shared" si="22"/>
        <v>4.1665568753344699E-2</v>
      </c>
      <c r="DY47" s="199">
        <f t="shared" si="22"/>
        <v>4.0832257378277809E-2</v>
      </c>
      <c r="DZ47" s="199">
        <f t="shared" si="22"/>
        <v>4.0015612230712254E-2</v>
      </c>
      <c r="EA47" s="199">
        <f t="shared" si="22"/>
        <v>3.9215299986098011E-2</v>
      </c>
      <c r="EB47" s="199">
        <f t="shared" si="22"/>
        <v>3.8430993986376047E-2</v>
      </c>
      <c r="EC47" s="199">
        <f t="shared" ref="EC47:GC47" si="23">EC7*($E$39-1)</f>
        <v>3.7662374106648522E-2</v>
      </c>
      <c r="ED47" s="199">
        <f t="shared" si="23"/>
        <v>3.6909126624515551E-2</v>
      </c>
      <c r="EE47" s="199">
        <f t="shared" si="23"/>
        <v>3.6170944092025238E-2</v>
      </c>
      <c r="EF47" s="199">
        <f t="shared" si="23"/>
        <v>3.5447525210184738E-2</v>
      </c>
      <c r="EG47" s="199">
        <f t="shared" si="23"/>
        <v>3.4738574705981046E-2</v>
      </c>
      <c r="EH47" s="199">
        <f t="shared" si="23"/>
        <v>3.4043803211861422E-2</v>
      </c>
      <c r="EI47" s="199">
        <f t="shared" si="23"/>
        <v>3.3362927147624191E-2</v>
      </c>
      <c r="EJ47" s="199">
        <f t="shared" si="23"/>
        <v>3.2695668604671706E-2</v>
      </c>
      <c r="EK47" s="199">
        <f t="shared" si="23"/>
        <v>3.2041755232578274E-2</v>
      </c>
      <c r="EL47" s="199">
        <f t="shared" si="23"/>
        <v>3.140092012792671E-2</v>
      </c>
      <c r="EM47" s="199">
        <f t="shared" si="23"/>
        <v>3.0772901725368174E-2</v>
      </c>
      <c r="EN47" s="199">
        <f t="shared" si="23"/>
        <v>3.0157443690860809E-2</v>
      </c>
      <c r="EO47" s="199">
        <f t="shared" si="23"/>
        <v>2.9554294817043591E-2</v>
      </c>
      <c r="EP47" s="199">
        <f t="shared" si="23"/>
        <v>2.896320892070272E-2</v>
      </c>
      <c r="EQ47" s="199">
        <f t="shared" si="23"/>
        <v>2.8383944742288666E-2</v>
      </c>
      <c r="ER47" s="199">
        <f t="shared" si="23"/>
        <v>2.7816265847442893E-2</v>
      </c>
      <c r="ES47" s="199">
        <f t="shared" si="23"/>
        <v>2.7259940530494034E-2</v>
      </c>
      <c r="ET47" s="199">
        <f t="shared" si="23"/>
        <v>2.6714741719884152E-2</v>
      </c>
      <c r="EU47" s="199">
        <f t="shared" si="23"/>
        <v>2.6180446885486472E-2</v>
      </c>
      <c r="EV47" s="199">
        <f t="shared" si="23"/>
        <v>2.5656837947776741E-2</v>
      </c>
      <c r="EW47" s="199">
        <f t="shared" si="23"/>
        <v>2.5143701188821206E-2</v>
      </c>
      <c r="EX47" s="199">
        <f t="shared" si="23"/>
        <v>2.464082716504478E-2</v>
      </c>
      <c r="EY47" s="199">
        <f t="shared" si="23"/>
        <v>2.4148010621743887E-2</v>
      </c>
      <c r="EZ47" s="199">
        <f t="shared" si="23"/>
        <v>2.366505040930901E-2</v>
      </c>
      <c r="FA47" s="199">
        <f t="shared" si="23"/>
        <v>2.3191749401122827E-2</v>
      </c>
      <c r="FB47" s="199">
        <f t="shared" si="23"/>
        <v>2.2727914413100372E-2</v>
      </c>
      <c r="FC47" s="199">
        <f t="shared" si="23"/>
        <v>2.2273356124838363E-2</v>
      </c>
      <c r="FD47" s="199">
        <f t="shared" si="23"/>
        <v>2.1827889002341595E-2</v>
      </c>
      <c r="FE47" s="199">
        <f t="shared" si="23"/>
        <v>2.1391331222294762E-2</v>
      </c>
      <c r="FF47" s="199">
        <f t="shared" si="23"/>
        <v>2.0963504597848865E-2</v>
      </c>
      <c r="FG47" s="199">
        <f t="shared" si="23"/>
        <v>2.0544234505891889E-2</v>
      </c>
      <c r="FH47" s="199">
        <f t="shared" si="23"/>
        <v>2.0133349815774051E-2</v>
      </c>
      <c r="FI47" s="199">
        <f t="shared" si="23"/>
        <v>1.9730682819458566E-2</v>
      </c>
      <c r="FJ47" s="199">
        <f t="shared" si="23"/>
        <v>1.9336069163069399E-2</v>
      </c>
      <c r="FK47" s="199">
        <f t="shared" si="23"/>
        <v>1.8949347779808008E-2</v>
      </c>
      <c r="FL47" s="199">
        <f t="shared" si="23"/>
        <v>1.8570360824211849E-2</v>
      </c>
      <c r="FM47" s="199">
        <f t="shared" si="23"/>
        <v>1.8198953607727612E-2</v>
      </c>
      <c r="FN47" s="199">
        <f t="shared" si="23"/>
        <v>1.7834974535573058E-2</v>
      </c>
      <c r="FO47" s="199">
        <f t="shared" si="23"/>
        <v>1.7478275044861595E-2</v>
      </c>
      <c r="FP47" s="199">
        <f t="shared" si="23"/>
        <v>1.7128709543964366E-2</v>
      </c>
      <c r="FQ47" s="199">
        <f t="shared" si="23"/>
        <v>1.6786135353085076E-2</v>
      </c>
      <c r="FR47" s="199">
        <f t="shared" si="23"/>
        <v>1.6450412646023375E-2</v>
      </c>
      <c r="FS47" s="199">
        <f t="shared" si="23"/>
        <v>1.6121404393102907E-2</v>
      </c>
      <c r="FT47" s="199">
        <f t="shared" si="23"/>
        <v>1.5798976305240846E-2</v>
      </c>
      <c r="FU47" s="199">
        <f t="shared" si="23"/>
        <v>1.5482996779136029E-2</v>
      </c>
      <c r="FV47" s="199">
        <f t="shared" si="23"/>
        <v>1.5173336843553308E-2</v>
      </c>
      <c r="FW47" s="199">
        <f t="shared" si="23"/>
        <v>1.4869870106682241E-2</v>
      </c>
      <c r="FX47" s="199">
        <f t="shared" si="23"/>
        <v>1.4572472704548596E-2</v>
      </c>
      <c r="FY47" s="199">
        <f t="shared" si="23"/>
        <v>1.4281023250457624E-2</v>
      </c>
      <c r="FZ47" s="199">
        <f t="shared" si="23"/>
        <v>1.3995402785448471E-2</v>
      </c>
      <c r="GA47" s="199">
        <f t="shared" si="23"/>
        <v>1.3715494729739501E-2</v>
      </c>
      <c r="GB47" s="199">
        <f t="shared" si="23"/>
        <v>1.344118483514471E-2</v>
      </c>
      <c r="GC47" s="199">
        <f t="shared" si="23"/>
        <v>0</v>
      </c>
    </row>
    <row r="48" spans="2:185">
      <c r="B48" s="208"/>
      <c r="D48" s="209" t="s">
        <v>360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0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0</v>
      </c>
      <c r="AN48" s="202">
        <v>0</v>
      </c>
      <c r="AO48" s="202">
        <v>0</v>
      </c>
      <c r="AP48" s="202">
        <v>0</v>
      </c>
      <c r="AQ48" s="202">
        <v>0</v>
      </c>
      <c r="AR48" s="202">
        <v>0</v>
      </c>
      <c r="AS48" s="202">
        <v>0</v>
      </c>
      <c r="AT48" s="202">
        <v>0</v>
      </c>
      <c r="AU48" s="202">
        <v>0</v>
      </c>
      <c r="AV48" s="202">
        <v>0</v>
      </c>
      <c r="AW48" s="202">
        <v>0</v>
      </c>
      <c r="AX48" s="202">
        <v>0</v>
      </c>
      <c r="AY48" s="202">
        <v>0</v>
      </c>
      <c r="AZ48" s="202">
        <v>0</v>
      </c>
      <c r="BA48" s="202">
        <v>0</v>
      </c>
      <c r="BB48" s="202">
        <v>0</v>
      </c>
      <c r="BC48" s="202">
        <v>0</v>
      </c>
      <c r="BD48" s="202">
        <v>0</v>
      </c>
      <c r="BE48" s="202">
        <v>0</v>
      </c>
      <c r="BF48" s="202">
        <v>0</v>
      </c>
      <c r="BG48" s="202">
        <v>0</v>
      </c>
      <c r="BH48" s="202">
        <v>0</v>
      </c>
      <c r="BI48" s="202">
        <v>0</v>
      </c>
      <c r="BJ48" s="202">
        <v>0</v>
      </c>
      <c r="BK48" s="202">
        <v>0</v>
      </c>
      <c r="BL48" s="202">
        <v>0</v>
      </c>
      <c r="BM48" s="202">
        <v>0</v>
      </c>
      <c r="BN48" s="202">
        <v>0</v>
      </c>
      <c r="BO48" s="202">
        <v>0</v>
      </c>
      <c r="BP48" s="202">
        <v>0</v>
      </c>
      <c r="BQ48" s="202">
        <v>0</v>
      </c>
      <c r="BR48" s="202">
        <v>0</v>
      </c>
      <c r="BS48" s="202">
        <v>0</v>
      </c>
      <c r="BT48" s="202">
        <v>0</v>
      </c>
      <c r="BU48" s="202">
        <v>0</v>
      </c>
      <c r="BV48" s="202">
        <v>0</v>
      </c>
      <c r="BW48" s="202">
        <v>0</v>
      </c>
      <c r="BX48" s="202">
        <v>0</v>
      </c>
      <c r="BY48" s="202">
        <v>0</v>
      </c>
      <c r="BZ48" s="202">
        <v>0</v>
      </c>
      <c r="CA48" s="202">
        <v>0</v>
      </c>
      <c r="CB48" s="202">
        <v>0</v>
      </c>
      <c r="CC48" s="202">
        <v>0</v>
      </c>
      <c r="CD48" s="202">
        <v>0</v>
      </c>
      <c r="CE48" s="202">
        <v>0</v>
      </c>
      <c r="CF48" s="202">
        <v>0</v>
      </c>
      <c r="CG48" s="202">
        <v>0</v>
      </c>
      <c r="CH48" s="202">
        <v>0</v>
      </c>
      <c r="CI48" s="202">
        <v>0</v>
      </c>
      <c r="CJ48" s="202">
        <v>0</v>
      </c>
      <c r="CK48" s="202">
        <v>0</v>
      </c>
      <c r="CL48" s="202">
        <v>0</v>
      </c>
      <c r="CM48" s="202">
        <v>0</v>
      </c>
      <c r="CN48" s="202">
        <v>0</v>
      </c>
      <c r="CO48" s="202">
        <v>0</v>
      </c>
      <c r="CP48" s="202">
        <v>0</v>
      </c>
      <c r="CQ48" s="202">
        <v>0</v>
      </c>
      <c r="CR48" s="202">
        <v>0</v>
      </c>
      <c r="CS48" s="202">
        <v>0</v>
      </c>
      <c r="CT48" s="202">
        <v>0</v>
      </c>
      <c r="CU48" s="202">
        <v>0</v>
      </c>
      <c r="CV48" s="202">
        <v>0</v>
      </c>
      <c r="CW48" s="202">
        <v>0</v>
      </c>
      <c r="CX48" s="202">
        <v>0</v>
      </c>
      <c r="CY48" s="202">
        <v>0</v>
      </c>
      <c r="CZ48" s="202">
        <v>0</v>
      </c>
      <c r="DA48" s="202">
        <v>0</v>
      </c>
      <c r="DB48" s="202">
        <v>0</v>
      </c>
      <c r="DC48" s="202">
        <v>0</v>
      </c>
      <c r="DD48" s="202">
        <v>0</v>
      </c>
      <c r="DE48" s="202">
        <v>0</v>
      </c>
      <c r="DF48" s="202">
        <v>0</v>
      </c>
      <c r="DG48" s="202">
        <v>0</v>
      </c>
      <c r="DH48" s="202">
        <v>0</v>
      </c>
      <c r="DI48" s="202">
        <v>0</v>
      </c>
      <c r="DJ48" s="202">
        <v>0</v>
      </c>
      <c r="DK48" s="202">
        <v>0</v>
      </c>
      <c r="DL48" s="202">
        <v>0</v>
      </c>
      <c r="DM48" s="202">
        <v>0</v>
      </c>
      <c r="DN48" s="202">
        <v>0</v>
      </c>
      <c r="DO48" s="202">
        <v>0</v>
      </c>
      <c r="DP48" s="202">
        <v>0</v>
      </c>
      <c r="DQ48" s="202">
        <v>0</v>
      </c>
      <c r="DR48" s="202">
        <v>0</v>
      </c>
      <c r="DS48" s="202">
        <v>0</v>
      </c>
      <c r="DT48" s="202">
        <v>0</v>
      </c>
      <c r="DU48" s="202">
        <v>0</v>
      </c>
      <c r="DV48" s="202">
        <v>0</v>
      </c>
      <c r="DW48" s="202">
        <v>0</v>
      </c>
      <c r="DX48" s="202">
        <v>0</v>
      </c>
      <c r="DY48" s="202">
        <v>0</v>
      </c>
      <c r="DZ48" s="202">
        <v>0</v>
      </c>
      <c r="EA48" s="202">
        <v>0</v>
      </c>
      <c r="EB48" s="202">
        <v>0</v>
      </c>
      <c r="EC48" s="202">
        <v>0</v>
      </c>
      <c r="ED48" s="202">
        <v>0</v>
      </c>
      <c r="EE48" s="202">
        <v>0</v>
      </c>
      <c r="EF48" s="202">
        <v>0</v>
      </c>
      <c r="EG48" s="202">
        <v>0</v>
      </c>
      <c r="EH48" s="202">
        <v>0</v>
      </c>
      <c r="EI48" s="202">
        <v>0</v>
      </c>
      <c r="EJ48" s="202">
        <v>0</v>
      </c>
      <c r="EK48" s="202">
        <v>0</v>
      </c>
      <c r="EL48" s="202">
        <v>0</v>
      </c>
      <c r="EM48" s="202">
        <v>0</v>
      </c>
      <c r="EN48" s="202">
        <v>0</v>
      </c>
      <c r="EO48" s="202">
        <v>0</v>
      </c>
      <c r="EP48" s="202">
        <v>0</v>
      </c>
      <c r="EQ48" s="202">
        <v>0</v>
      </c>
      <c r="ER48" s="202">
        <v>0</v>
      </c>
      <c r="ES48" s="202">
        <v>0</v>
      </c>
      <c r="ET48" s="202">
        <v>0</v>
      </c>
      <c r="EU48" s="202">
        <v>0</v>
      </c>
      <c r="EV48" s="202">
        <v>0</v>
      </c>
      <c r="EW48" s="202">
        <v>0</v>
      </c>
      <c r="EX48" s="202">
        <v>0</v>
      </c>
      <c r="EY48" s="202">
        <v>0</v>
      </c>
      <c r="EZ48" s="202">
        <v>0</v>
      </c>
      <c r="FA48" s="202">
        <v>0</v>
      </c>
      <c r="FB48" s="202">
        <v>0</v>
      </c>
      <c r="FC48" s="202">
        <v>0</v>
      </c>
      <c r="FD48" s="202">
        <v>0</v>
      </c>
      <c r="FE48" s="202">
        <v>0</v>
      </c>
      <c r="FF48" s="202">
        <v>0</v>
      </c>
      <c r="FG48" s="202">
        <v>0</v>
      </c>
      <c r="FH48" s="202">
        <v>0</v>
      </c>
      <c r="FI48" s="202">
        <v>0</v>
      </c>
      <c r="FJ48" s="202">
        <v>0</v>
      </c>
      <c r="FK48" s="202">
        <v>0</v>
      </c>
      <c r="FL48" s="202">
        <v>0</v>
      </c>
      <c r="FM48" s="202">
        <v>0</v>
      </c>
      <c r="FN48" s="202">
        <v>0</v>
      </c>
      <c r="FO48" s="202">
        <v>0</v>
      </c>
      <c r="FP48" s="202">
        <v>0</v>
      </c>
      <c r="FQ48" s="202">
        <v>0</v>
      </c>
      <c r="FR48" s="202">
        <v>0</v>
      </c>
      <c r="FS48" s="202">
        <v>0</v>
      </c>
      <c r="FT48" s="202">
        <v>0</v>
      </c>
      <c r="FU48" s="202">
        <v>0</v>
      </c>
      <c r="FV48" s="202">
        <v>0</v>
      </c>
      <c r="FW48" s="202">
        <v>0</v>
      </c>
      <c r="FX48" s="202">
        <v>0</v>
      </c>
      <c r="FY48" s="202">
        <v>0</v>
      </c>
      <c r="FZ48" s="202">
        <v>0</v>
      </c>
      <c r="GA48" s="202">
        <v>0</v>
      </c>
      <c r="GB48" s="202">
        <v>0</v>
      </c>
      <c r="GC48" s="202">
        <v>0</v>
      </c>
    </row>
    <row r="49" spans="2:185">
      <c r="B49" s="208"/>
      <c r="D49" s="206" t="s">
        <v>361</v>
      </c>
      <c r="E49" s="199">
        <f>E47+E48</f>
        <v>0.50000000000000044</v>
      </c>
      <c r="F49" s="199">
        <f t="shared" ref="F49:BQ49" si="24">F47+F48</f>
        <v>0.49000000000000049</v>
      </c>
      <c r="G49" s="199">
        <f t="shared" si="24"/>
        <v>0.48020000000000046</v>
      </c>
      <c r="H49" s="199">
        <f t="shared" si="24"/>
        <v>0.47059600000000046</v>
      </c>
      <c r="I49" s="199">
        <f t="shared" si="24"/>
        <v>0.46118408000000044</v>
      </c>
      <c r="J49" s="199">
        <f t="shared" si="24"/>
        <v>0.45196039840000046</v>
      </c>
      <c r="K49" s="199">
        <f t="shared" si="24"/>
        <v>0.44292119043200046</v>
      </c>
      <c r="L49" s="199">
        <f t="shared" si="24"/>
        <v>0.43406276662336041</v>
      </c>
      <c r="M49" s="199">
        <f t="shared" si="24"/>
        <v>0.42538151129089319</v>
      </c>
      <c r="N49" s="199">
        <f t="shared" si="24"/>
        <v>0.41687388106507534</v>
      </c>
      <c r="O49" s="199">
        <f t="shared" si="24"/>
        <v>0.40853640344377384</v>
      </c>
      <c r="P49" s="199">
        <f t="shared" si="24"/>
        <v>0.40036567537489837</v>
      </c>
      <c r="Q49" s="199">
        <f t="shared" si="24"/>
        <v>0.39235836186740036</v>
      </c>
      <c r="R49" s="199">
        <f t="shared" si="24"/>
        <v>0.3845111946300524</v>
      </c>
      <c r="S49" s="199">
        <f t="shared" si="24"/>
        <v>0.3768209707374513</v>
      </c>
      <c r="T49" s="199">
        <f t="shared" si="24"/>
        <v>0.36928455132270233</v>
      </c>
      <c r="U49" s="199">
        <f t="shared" si="24"/>
        <v>0.36189886029624824</v>
      </c>
      <c r="V49" s="199">
        <f t="shared" si="24"/>
        <v>0.35466088309032329</v>
      </c>
      <c r="W49" s="199">
        <f t="shared" si="24"/>
        <v>0.3475676654285168</v>
      </c>
      <c r="X49" s="199">
        <f t="shared" si="24"/>
        <v>0.34061631211994647</v>
      </c>
      <c r="Y49" s="199">
        <f t="shared" si="24"/>
        <v>0.33380398587754756</v>
      </c>
      <c r="Z49" s="199">
        <f t="shared" si="24"/>
        <v>0.3271279061599966</v>
      </c>
      <c r="AA49" s="199">
        <f t="shared" si="24"/>
        <v>0.32058534803679667</v>
      </c>
      <c r="AB49" s="199">
        <f t="shared" si="24"/>
        <v>0.31417364107606072</v>
      </c>
      <c r="AC49" s="199">
        <f t="shared" si="24"/>
        <v>0.30789016825453952</v>
      </c>
      <c r="AD49" s="199">
        <f t="shared" si="24"/>
        <v>0.30173236488944871</v>
      </c>
      <c r="AE49" s="199">
        <f t="shared" si="24"/>
        <v>0.29569771759165975</v>
      </c>
      <c r="AF49" s="199">
        <f t="shared" si="24"/>
        <v>0.28978376323982658</v>
      </c>
      <c r="AG49" s="199">
        <f t="shared" si="24"/>
        <v>0.28398808797503006</v>
      </c>
      <c r="AH49" s="199">
        <f t="shared" si="24"/>
        <v>0.27830832621552948</v>
      </c>
      <c r="AI49" s="199">
        <f t="shared" si="24"/>
        <v>0.2727421596912189</v>
      </c>
      <c r="AJ49" s="199">
        <f t="shared" si="24"/>
        <v>0.26728731649739451</v>
      </c>
      <c r="AK49" s="199">
        <f t="shared" si="24"/>
        <v>0.26194157016744657</v>
      </c>
      <c r="AL49" s="199">
        <f t="shared" si="24"/>
        <v>0.2567027387640976</v>
      </c>
      <c r="AM49" s="199">
        <f t="shared" si="24"/>
        <v>0.25156868398881566</v>
      </c>
      <c r="AN49" s="199">
        <f t="shared" si="24"/>
        <v>0.2465373103090393</v>
      </c>
      <c r="AO49" s="199">
        <f t="shared" si="24"/>
        <v>0.24160656410285855</v>
      </c>
      <c r="AP49" s="199">
        <f t="shared" si="24"/>
        <v>0.23677443282080135</v>
      </c>
      <c r="AQ49" s="199">
        <f t="shared" si="24"/>
        <v>0.23203894416438534</v>
      </c>
      <c r="AR49" s="199">
        <f t="shared" si="24"/>
        <v>0.22739816528109763</v>
      </c>
      <c r="AS49" s="199">
        <f t="shared" si="24"/>
        <v>0.22285020197547564</v>
      </c>
      <c r="AT49" s="199">
        <f t="shared" si="24"/>
        <v>0.21839319793596615</v>
      </c>
      <c r="AU49" s="199">
        <f t="shared" si="24"/>
        <v>0.2140253339772468</v>
      </c>
      <c r="AV49" s="199">
        <f t="shared" si="24"/>
        <v>0.20974482729770189</v>
      </c>
      <c r="AW49" s="199">
        <f t="shared" si="24"/>
        <v>0.20554993075174785</v>
      </c>
      <c r="AX49" s="199">
        <f t="shared" si="24"/>
        <v>0.20143893213671288</v>
      </c>
      <c r="AY49" s="199">
        <f t="shared" si="24"/>
        <v>0.19741015349397864</v>
      </c>
      <c r="AZ49" s="199">
        <f t="shared" si="24"/>
        <v>0.19346195042409906</v>
      </c>
      <c r="BA49" s="199">
        <f t="shared" si="24"/>
        <v>0.18959271141561707</v>
      </c>
      <c r="BB49" s="199">
        <f t="shared" si="24"/>
        <v>0.18580085718730474</v>
      </c>
      <c r="BC49" s="199">
        <f t="shared" si="24"/>
        <v>0.18208484004355863</v>
      </c>
      <c r="BD49" s="199">
        <f t="shared" si="24"/>
        <v>0.17844314324268748</v>
      </c>
      <c r="BE49" s="199">
        <f t="shared" si="24"/>
        <v>0.17487428037783373</v>
      </c>
      <c r="BF49" s="199">
        <f t="shared" si="24"/>
        <v>0.17137679477027704</v>
      </c>
      <c r="BG49" s="199">
        <f t="shared" si="24"/>
        <v>0.1679492588748715</v>
      </c>
      <c r="BH49" s="199">
        <f t="shared" si="24"/>
        <v>0.16459027369737408</v>
      </c>
      <c r="BI49" s="199">
        <f t="shared" si="24"/>
        <v>0.16129846822342661</v>
      </c>
      <c r="BJ49" s="199">
        <f t="shared" si="24"/>
        <v>0.15807249885895808</v>
      </c>
      <c r="BK49" s="199">
        <f t="shared" si="24"/>
        <v>0.15491104888177892</v>
      </c>
      <c r="BL49" s="199">
        <f t="shared" si="24"/>
        <v>0.15181282790414335</v>
      </c>
      <c r="BM49" s="199">
        <f t="shared" si="24"/>
        <v>0.14877657134606048</v>
      </c>
      <c r="BN49" s="199">
        <f t="shared" si="24"/>
        <v>0.14580103991913926</v>
      </c>
      <c r="BO49" s="199">
        <f t="shared" si="24"/>
        <v>0.14288501912075649</v>
      </c>
      <c r="BP49" s="199">
        <f t="shared" si="24"/>
        <v>0.14002731873834134</v>
      </c>
      <c r="BQ49" s="199">
        <f t="shared" si="24"/>
        <v>0.1372267723635745</v>
      </c>
      <c r="BR49" s="199">
        <f t="shared" ref="BR49:EC49" si="25">BR47+BR48</f>
        <v>0.13448223691630301</v>
      </c>
      <c r="BS49" s="199">
        <f t="shared" si="25"/>
        <v>0.13179259217797695</v>
      </c>
      <c r="BT49" s="199">
        <f t="shared" si="25"/>
        <v>0.1291567403344174</v>
      </c>
      <c r="BU49" s="199">
        <f t="shared" si="25"/>
        <v>0.12657360552772906</v>
      </c>
      <c r="BV49" s="199">
        <f t="shared" si="25"/>
        <v>0.12404213341717447</v>
      </c>
      <c r="BW49" s="199">
        <f t="shared" si="25"/>
        <v>0.12156129074883097</v>
      </c>
      <c r="BX49" s="199">
        <f t="shared" si="25"/>
        <v>0.11913006493385436</v>
      </c>
      <c r="BY49" s="199">
        <f t="shared" si="25"/>
        <v>0.11674746363517727</v>
      </c>
      <c r="BZ49" s="199">
        <f t="shared" si="25"/>
        <v>0.11441251436247372</v>
      </c>
      <c r="CA49" s="199">
        <f t="shared" si="25"/>
        <v>0.11212426407522423</v>
      </c>
      <c r="CB49" s="199">
        <f t="shared" si="25"/>
        <v>0.10988177879371976</v>
      </c>
      <c r="CC49" s="199">
        <f t="shared" si="25"/>
        <v>0.10768414321784535</v>
      </c>
      <c r="CD49" s="199">
        <f t="shared" si="25"/>
        <v>0.10553046035348844</v>
      </c>
      <c r="CE49" s="199">
        <f t="shared" si="25"/>
        <v>0.10341985114641868</v>
      </c>
      <c r="CF49" s="199">
        <f t="shared" si="25"/>
        <v>0.10135145412349029</v>
      </c>
      <c r="CG49" s="199">
        <f t="shared" si="25"/>
        <v>9.9324425041020487E-2</v>
      </c>
      <c r="CH49" s="199">
        <f t="shared" si="25"/>
        <v>9.7337936540200079E-2</v>
      </c>
      <c r="CI49" s="199">
        <f t="shared" si="25"/>
        <v>9.5391177809396072E-2</v>
      </c>
      <c r="CJ49" s="199">
        <f t="shared" si="25"/>
        <v>9.348335425320814E-2</v>
      </c>
      <c r="CK49" s="199">
        <f t="shared" si="25"/>
        <v>9.1613687168143984E-2</v>
      </c>
      <c r="CL49" s="199">
        <f t="shared" si="25"/>
        <v>8.9781413424781104E-2</v>
      </c>
      <c r="CM49" s="199">
        <f t="shared" si="25"/>
        <v>8.7985785156285481E-2</v>
      </c>
      <c r="CN49" s="199">
        <f t="shared" si="25"/>
        <v>8.6226069453159776E-2</v>
      </c>
      <c r="CO49" s="199">
        <f t="shared" si="25"/>
        <v>8.4501548064096571E-2</v>
      </c>
      <c r="CP49" s="199">
        <f t="shared" si="25"/>
        <v>8.2811517102814647E-2</v>
      </c>
      <c r="CQ49" s="199">
        <f t="shared" si="25"/>
        <v>8.1155286760758338E-2</v>
      </c>
      <c r="CR49" s="199">
        <f t="shared" si="25"/>
        <v>7.9532181025543172E-2</v>
      </c>
      <c r="CS49" s="199">
        <f t="shared" si="25"/>
        <v>7.7941537405032305E-2</v>
      </c>
      <c r="CT49" s="199">
        <f t="shared" si="25"/>
        <v>7.6382706656931657E-2</v>
      </c>
      <c r="CU49" s="199">
        <f t="shared" si="25"/>
        <v>7.4855052523793014E-2</v>
      </c>
      <c r="CV49" s="199">
        <f t="shared" si="25"/>
        <v>7.3357951473317154E-2</v>
      </c>
      <c r="CW49" s="199">
        <f t="shared" si="25"/>
        <v>7.1890792443850812E-2</v>
      </c>
      <c r="CX49" s="199">
        <f t="shared" si="25"/>
        <v>7.0452976594973807E-2</v>
      </c>
      <c r="CY49" s="199">
        <f t="shared" si="25"/>
        <v>6.904391706307432E-2</v>
      </c>
      <c r="CZ49" s="199">
        <f t="shared" si="25"/>
        <v>6.766303872181284E-2</v>
      </c>
      <c r="DA49" s="199">
        <f t="shared" si="25"/>
        <v>6.6309777947376566E-2</v>
      </c>
      <c r="DB49" s="199">
        <f t="shared" si="25"/>
        <v>6.4983582388429037E-2</v>
      </c>
      <c r="DC49" s="199">
        <f t="shared" si="25"/>
        <v>6.368391074066046E-2</v>
      </c>
      <c r="DD49" s="199">
        <f t="shared" si="25"/>
        <v>6.2410232525847244E-2</v>
      </c>
      <c r="DE49" s="199">
        <f t="shared" si="25"/>
        <v>6.1162027875330295E-2</v>
      </c>
      <c r="DF49" s="199">
        <f t="shared" si="25"/>
        <v>5.9938787317823677E-2</v>
      </c>
      <c r="DG49" s="199">
        <f t="shared" si="25"/>
        <v>5.8740011571467209E-2</v>
      </c>
      <c r="DH49" s="199">
        <f t="shared" si="25"/>
        <v>5.7565211340037864E-2</v>
      </c>
      <c r="DI49" s="199">
        <f t="shared" si="25"/>
        <v>5.6413907113237113E-2</v>
      </c>
      <c r="DJ49" s="199">
        <f t="shared" si="25"/>
        <v>5.5285628970972368E-2</v>
      </c>
      <c r="DK49" s="199">
        <f t="shared" si="25"/>
        <v>5.4179916391552924E-2</v>
      </c>
      <c r="DL49" s="199">
        <f t="shared" si="25"/>
        <v>5.3096318063721865E-2</v>
      </c>
      <c r="DM49" s="199">
        <f t="shared" si="25"/>
        <v>5.2034391702447426E-2</v>
      </c>
      <c r="DN49" s="199">
        <f t="shared" si="25"/>
        <v>5.0993703868398479E-2</v>
      </c>
      <c r="DO49" s="199">
        <f t="shared" si="25"/>
        <v>4.9973829791030502E-2</v>
      </c>
      <c r="DP49" s="199">
        <f t="shared" si="25"/>
        <v>4.8974353195209895E-2</v>
      </c>
      <c r="DQ49" s="199">
        <f t="shared" si="25"/>
        <v>4.7994866131305693E-2</v>
      </c>
      <c r="DR49" s="199">
        <f t="shared" si="25"/>
        <v>4.7034968808679578E-2</v>
      </c>
      <c r="DS49" s="199">
        <f t="shared" si="25"/>
        <v>4.609426943250599E-2</v>
      </c>
      <c r="DT49" s="199">
        <f t="shared" si="25"/>
        <v>4.5172384043855866E-2</v>
      </c>
      <c r="DU49" s="199">
        <f t="shared" si="25"/>
        <v>4.4268936362978753E-2</v>
      </c>
      <c r="DV49" s="199">
        <f t="shared" si="25"/>
        <v>4.3383557635719175E-2</v>
      </c>
      <c r="DW49" s="199">
        <f t="shared" si="25"/>
        <v>4.2515886483004792E-2</v>
      </c>
      <c r="DX49" s="199">
        <f t="shared" si="25"/>
        <v>4.1665568753344699E-2</v>
      </c>
      <c r="DY49" s="199">
        <f t="shared" si="25"/>
        <v>4.0832257378277809E-2</v>
      </c>
      <c r="DZ49" s="199">
        <f t="shared" si="25"/>
        <v>4.0015612230712254E-2</v>
      </c>
      <c r="EA49" s="199">
        <f t="shared" si="25"/>
        <v>3.9215299986098011E-2</v>
      </c>
      <c r="EB49" s="199">
        <f t="shared" si="25"/>
        <v>3.8430993986376047E-2</v>
      </c>
      <c r="EC49" s="199">
        <f t="shared" si="25"/>
        <v>3.7662374106648522E-2</v>
      </c>
      <c r="ED49" s="199">
        <f t="shared" ref="ED49:GC49" si="26">ED47+ED48</f>
        <v>3.6909126624515551E-2</v>
      </c>
      <c r="EE49" s="199">
        <f t="shared" si="26"/>
        <v>3.6170944092025238E-2</v>
      </c>
      <c r="EF49" s="199">
        <f t="shared" si="26"/>
        <v>3.5447525210184738E-2</v>
      </c>
      <c r="EG49" s="199">
        <f t="shared" si="26"/>
        <v>3.4738574705981046E-2</v>
      </c>
      <c r="EH49" s="199">
        <f t="shared" si="26"/>
        <v>3.4043803211861422E-2</v>
      </c>
      <c r="EI49" s="199">
        <f t="shared" si="26"/>
        <v>3.3362927147624191E-2</v>
      </c>
      <c r="EJ49" s="199">
        <f t="shared" si="26"/>
        <v>3.2695668604671706E-2</v>
      </c>
      <c r="EK49" s="199">
        <f t="shared" si="26"/>
        <v>3.2041755232578274E-2</v>
      </c>
      <c r="EL49" s="199">
        <f t="shared" si="26"/>
        <v>3.140092012792671E-2</v>
      </c>
      <c r="EM49" s="199">
        <f t="shared" si="26"/>
        <v>3.0772901725368174E-2</v>
      </c>
      <c r="EN49" s="199">
        <f t="shared" si="26"/>
        <v>3.0157443690860809E-2</v>
      </c>
      <c r="EO49" s="199">
        <f t="shared" si="26"/>
        <v>2.9554294817043591E-2</v>
      </c>
      <c r="EP49" s="199">
        <f t="shared" si="26"/>
        <v>2.896320892070272E-2</v>
      </c>
      <c r="EQ49" s="199">
        <f t="shared" si="26"/>
        <v>2.8383944742288666E-2</v>
      </c>
      <c r="ER49" s="199">
        <f t="shared" si="26"/>
        <v>2.7816265847442893E-2</v>
      </c>
      <c r="ES49" s="199">
        <f t="shared" si="26"/>
        <v>2.7259940530494034E-2</v>
      </c>
      <c r="ET49" s="199">
        <f t="shared" si="26"/>
        <v>2.6714741719884152E-2</v>
      </c>
      <c r="EU49" s="199">
        <f t="shared" si="26"/>
        <v>2.6180446885486472E-2</v>
      </c>
      <c r="EV49" s="199">
        <f t="shared" si="26"/>
        <v>2.5656837947776741E-2</v>
      </c>
      <c r="EW49" s="199">
        <f t="shared" si="26"/>
        <v>2.5143701188821206E-2</v>
      </c>
      <c r="EX49" s="199">
        <f t="shared" si="26"/>
        <v>2.464082716504478E-2</v>
      </c>
      <c r="EY49" s="199">
        <f t="shared" si="26"/>
        <v>2.4148010621743887E-2</v>
      </c>
      <c r="EZ49" s="199">
        <f t="shared" si="26"/>
        <v>2.366505040930901E-2</v>
      </c>
      <c r="FA49" s="199">
        <f t="shared" si="26"/>
        <v>2.3191749401122827E-2</v>
      </c>
      <c r="FB49" s="199">
        <f t="shared" si="26"/>
        <v>2.2727914413100372E-2</v>
      </c>
      <c r="FC49" s="199">
        <f t="shared" si="26"/>
        <v>2.2273356124838363E-2</v>
      </c>
      <c r="FD49" s="199">
        <f t="shared" si="26"/>
        <v>2.1827889002341595E-2</v>
      </c>
      <c r="FE49" s="199">
        <f t="shared" si="26"/>
        <v>2.1391331222294762E-2</v>
      </c>
      <c r="FF49" s="199">
        <f t="shared" si="26"/>
        <v>2.0963504597848865E-2</v>
      </c>
      <c r="FG49" s="199">
        <f t="shared" si="26"/>
        <v>2.0544234505891889E-2</v>
      </c>
      <c r="FH49" s="199">
        <f t="shared" si="26"/>
        <v>2.0133349815774051E-2</v>
      </c>
      <c r="FI49" s="199">
        <f t="shared" si="26"/>
        <v>1.9730682819458566E-2</v>
      </c>
      <c r="FJ49" s="199">
        <f t="shared" si="26"/>
        <v>1.9336069163069399E-2</v>
      </c>
      <c r="FK49" s="199">
        <f t="shared" si="26"/>
        <v>1.8949347779808008E-2</v>
      </c>
      <c r="FL49" s="199">
        <f t="shared" si="26"/>
        <v>1.8570360824211849E-2</v>
      </c>
      <c r="FM49" s="199">
        <f t="shared" si="26"/>
        <v>1.8198953607727612E-2</v>
      </c>
      <c r="FN49" s="199">
        <f t="shared" si="26"/>
        <v>1.7834974535573058E-2</v>
      </c>
      <c r="FO49" s="199">
        <f t="shared" si="26"/>
        <v>1.7478275044861595E-2</v>
      </c>
      <c r="FP49" s="199">
        <f t="shared" si="26"/>
        <v>1.7128709543964366E-2</v>
      </c>
      <c r="FQ49" s="199">
        <f t="shared" si="26"/>
        <v>1.6786135353085076E-2</v>
      </c>
      <c r="FR49" s="199">
        <f t="shared" si="26"/>
        <v>1.6450412646023375E-2</v>
      </c>
      <c r="FS49" s="199">
        <f t="shared" si="26"/>
        <v>1.6121404393102907E-2</v>
      </c>
      <c r="FT49" s="199">
        <f t="shared" si="26"/>
        <v>1.5798976305240846E-2</v>
      </c>
      <c r="FU49" s="199">
        <f t="shared" si="26"/>
        <v>1.5482996779136029E-2</v>
      </c>
      <c r="FV49" s="199">
        <f t="shared" si="26"/>
        <v>1.5173336843553308E-2</v>
      </c>
      <c r="FW49" s="199">
        <f t="shared" si="26"/>
        <v>1.4869870106682241E-2</v>
      </c>
      <c r="FX49" s="199">
        <f t="shared" si="26"/>
        <v>1.4572472704548596E-2</v>
      </c>
      <c r="FY49" s="199">
        <f t="shared" si="26"/>
        <v>1.4281023250457624E-2</v>
      </c>
      <c r="FZ49" s="199">
        <f t="shared" si="26"/>
        <v>1.3995402785448471E-2</v>
      </c>
      <c r="GA49" s="199">
        <f t="shared" si="26"/>
        <v>1.3715494729739501E-2</v>
      </c>
      <c r="GB49" s="199">
        <f t="shared" si="26"/>
        <v>1.344118483514471E-2</v>
      </c>
      <c r="GC49" s="199">
        <f t="shared" si="26"/>
        <v>0</v>
      </c>
    </row>
    <row r="50" spans="2:185">
      <c r="B50" s="208"/>
      <c r="D50" s="191"/>
    </row>
    <row r="51" spans="2:185">
      <c r="B51" s="208"/>
      <c r="D51" s="206" t="s">
        <v>362</v>
      </c>
      <c r="E51" s="193">
        <f>SUM(E45:GC45)</f>
        <v>196.82763886006236</v>
      </c>
    </row>
    <row r="52" spans="2:185">
      <c r="B52" s="208"/>
      <c r="D52" s="209" t="s">
        <v>363</v>
      </c>
      <c r="E52" s="210">
        <f>SUM(E49:GC49)</f>
        <v>24.341381943077923</v>
      </c>
    </row>
    <row r="53" spans="2:185">
      <c r="B53" s="208"/>
      <c r="D53" s="206" t="s">
        <v>364</v>
      </c>
      <c r="E53" s="193">
        <f>E51+E52</f>
        <v>221.16902080314028</v>
      </c>
    </row>
    <row r="56" spans="2:185">
      <c r="B56" s="181" t="s">
        <v>366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</row>
    <row r="58" spans="2:185" ht="15" customHeight="1">
      <c r="B58" s="329" t="s">
        <v>352</v>
      </c>
      <c r="D58" s="211" t="s">
        <v>353</v>
      </c>
      <c r="E58" s="196">
        <f>+E18</f>
        <v>43466</v>
      </c>
    </row>
    <row r="59" spans="2:185">
      <c r="B59" s="330"/>
      <c r="D59" s="211" t="s">
        <v>354</v>
      </c>
      <c r="E59" s="197">
        <v>1.05</v>
      </c>
      <c r="F59" s="182" t="s">
        <v>367</v>
      </c>
    </row>
    <row r="60" spans="2:185">
      <c r="B60" s="330"/>
      <c r="D60" s="211" t="s">
        <v>368</v>
      </c>
      <c r="E60" s="197">
        <v>0.05</v>
      </c>
      <c r="F60" s="182" t="s">
        <v>369</v>
      </c>
    </row>
    <row r="61" spans="2:185">
      <c r="B61" s="330"/>
      <c r="D61" s="211" t="s">
        <v>355</v>
      </c>
      <c r="E61" s="193">
        <f>SUM(E7:P7)*E59+SUM(Q66:GB66)</f>
        <v>511.16902080463564</v>
      </c>
    </row>
    <row r="62" spans="2:185">
      <c r="B62" s="330"/>
      <c r="D62" s="211" t="s">
        <v>356</v>
      </c>
      <c r="E62" s="193">
        <f>E61+D7</f>
        <v>221.16902080463564</v>
      </c>
    </row>
    <row r="63" spans="2:185">
      <c r="B63" s="330"/>
      <c r="E63" s="212"/>
    </row>
    <row r="64" spans="2:185">
      <c r="B64" s="330"/>
      <c r="D64" s="191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  <c r="FH64" s="213"/>
      <c r="FI64" s="213"/>
      <c r="FJ64" s="213"/>
      <c r="FK64" s="213"/>
      <c r="FL64" s="213"/>
      <c r="FM64" s="213"/>
      <c r="FN64" s="213"/>
      <c r="FO64" s="213"/>
      <c r="FP64" s="213"/>
      <c r="FQ64" s="213"/>
      <c r="FR64" s="213"/>
      <c r="FS64" s="213"/>
      <c r="FT64" s="213"/>
      <c r="FU64" s="213"/>
      <c r="FV64" s="213"/>
      <c r="FW64" s="213"/>
      <c r="FX64" s="213"/>
      <c r="FY64" s="213"/>
      <c r="FZ64" s="213"/>
      <c r="GA64" s="213"/>
      <c r="GB64" s="213"/>
      <c r="GC64" s="213"/>
    </row>
    <row r="65" spans="2:185">
      <c r="B65" s="330"/>
      <c r="D65" s="191"/>
      <c r="E65" s="214" t="s">
        <v>167</v>
      </c>
      <c r="F65" s="214" t="s">
        <v>168</v>
      </c>
      <c r="G65" s="214" t="s">
        <v>169</v>
      </c>
      <c r="H65" s="214" t="s">
        <v>170</v>
      </c>
      <c r="I65" s="214" t="s">
        <v>171</v>
      </c>
      <c r="J65" s="214" t="s">
        <v>172</v>
      </c>
      <c r="K65" s="214" t="s">
        <v>173</v>
      </c>
      <c r="L65" s="214" t="s">
        <v>174</v>
      </c>
      <c r="M65" s="214" t="s">
        <v>175</v>
      </c>
      <c r="N65" s="214" t="s">
        <v>176</v>
      </c>
      <c r="O65" s="214" t="s">
        <v>177</v>
      </c>
      <c r="P65" s="214" t="s">
        <v>178</v>
      </c>
      <c r="Q65" s="214" t="s">
        <v>179</v>
      </c>
      <c r="R65" s="214" t="s">
        <v>180</v>
      </c>
      <c r="S65" s="214" t="s">
        <v>181</v>
      </c>
      <c r="T65" s="214" t="s">
        <v>182</v>
      </c>
      <c r="U65" s="214" t="s">
        <v>183</v>
      </c>
      <c r="V65" s="214" t="s">
        <v>184</v>
      </c>
      <c r="W65" s="214" t="s">
        <v>185</v>
      </c>
      <c r="X65" s="214" t="s">
        <v>186</v>
      </c>
      <c r="Y65" s="214" t="s">
        <v>187</v>
      </c>
      <c r="Z65" s="214" t="s">
        <v>188</v>
      </c>
      <c r="AA65" s="214" t="s">
        <v>189</v>
      </c>
      <c r="AB65" s="214" t="s">
        <v>190</v>
      </c>
      <c r="AC65" s="214" t="s">
        <v>191</v>
      </c>
      <c r="AD65" s="214" t="s">
        <v>192</v>
      </c>
      <c r="AE65" s="214" t="s">
        <v>193</v>
      </c>
      <c r="AF65" s="214" t="s">
        <v>194</v>
      </c>
      <c r="AG65" s="214" t="s">
        <v>195</v>
      </c>
      <c r="AH65" s="214" t="s">
        <v>196</v>
      </c>
      <c r="AI65" s="214" t="s">
        <v>197</v>
      </c>
      <c r="AJ65" s="214" t="s">
        <v>198</v>
      </c>
      <c r="AK65" s="214" t="s">
        <v>199</v>
      </c>
      <c r="AL65" s="214" t="s">
        <v>200</v>
      </c>
      <c r="AM65" s="214" t="s">
        <v>201</v>
      </c>
      <c r="AN65" s="214" t="s">
        <v>202</v>
      </c>
      <c r="AO65" s="214" t="s">
        <v>203</v>
      </c>
      <c r="AP65" s="214" t="s">
        <v>204</v>
      </c>
      <c r="AQ65" s="214" t="s">
        <v>205</v>
      </c>
      <c r="AR65" s="214" t="s">
        <v>206</v>
      </c>
      <c r="AS65" s="214" t="s">
        <v>207</v>
      </c>
      <c r="AT65" s="214" t="s">
        <v>208</v>
      </c>
      <c r="AU65" s="214" t="s">
        <v>209</v>
      </c>
      <c r="AV65" s="214" t="s">
        <v>210</v>
      </c>
      <c r="AW65" s="214" t="s">
        <v>211</v>
      </c>
      <c r="AX65" s="214" t="s">
        <v>212</v>
      </c>
      <c r="AY65" s="214" t="s">
        <v>213</v>
      </c>
      <c r="AZ65" s="214" t="s">
        <v>214</v>
      </c>
      <c r="BA65" s="214" t="s">
        <v>215</v>
      </c>
      <c r="BB65" s="214" t="s">
        <v>216</v>
      </c>
      <c r="BC65" s="214" t="s">
        <v>217</v>
      </c>
      <c r="BD65" s="214" t="s">
        <v>218</v>
      </c>
      <c r="BE65" s="214" t="s">
        <v>219</v>
      </c>
      <c r="BF65" s="214" t="s">
        <v>220</v>
      </c>
      <c r="BG65" s="214" t="s">
        <v>221</v>
      </c>
      <c r="BH65" s="214" t="s">
        <v>222</v>
      </c>
      <c r="BI65" s="214" t="s">
        <v>223</v>
      </c>
      <c r="BJ65" s="214" t="s">
        <v>224</v>
      </c>
      <c r="BK65" s="214" t="s">
        <v>225</v>
      </c>
      <c r="BL65" s="214" t="s">
        <v>226</v>
      </c>
      <c r="BM65" s="214" t="s">
        <v>227</v>
      </c>
      <c r="BN65" s="214" t="s">
        <v>228</v>
      </c>
      <c r="BO65" s="214" t="s">
        <v>229</v>
      </c>
      <c r="BP65" s="214" t="s">
        <v>230</v>
      </c>
      <c r="BQ65" s="214" t="s">
        <v>231</v>
      </c>
      <c r="BR65" s="214" t="s">
        <v>232</v>
      </c>
      <c r="BS65" s="214" t="s">
        <v>233</v>
      </c>
      <c r="BT65" s="214" t="s">
        <v>234</v>
      </c>
      <c r="BU65" s="214" t="s">
        <v>235</v>
      </c>
      <c r="BV65" s="214" t="s">
        <v>236</v>
      </c>
      <c r="BW65" s="214" t="s">
        <v>237</v>
      </c>
      <c r="BX65" s="214" t="s">
        <v>238</v>
      </c>
      <c r="BY65" s="214" t="s">
        <v>239</v>
      </c>
      <c r="BZ65" s="214" t="s">
        <v>240</v>
      </c>
      <c r="CA65" s="214" t="s">
        <v>241</v>
      </c>
      <c r="CB65" s="214" t="s">
        <v>242</v>
      </c>
      <c r="CC65" s="214" t="s">
        <v>243</v>
      </c>
      <c r="CD65" s="214" t="s">
        <v>244</v>
      </c>
      <c r="CE65" s="214" t="s">
        <v>245</v>
      </c>
      <c r="CF65" s="214" t="s">
        <v>246</v>
      </c>
      <c r="CG65" s="214" t="s">
        <v>247</v>
      </c>
      <c r="CH65" s="214" t="s">
        <v>248</v>
      </c>
      <c r="CI65" s="214" t="s">
        <v>249</v>
      </c>
      <c r="CJ65" s="214" t="s">
        <v>250</v>
      </c>
      <c r="CK65" s="214" t="s">
        <v>251</v>
      </c>
      <c r="CL65" s="214" t="s">
        <v>252</v>
      </c>
      <c r="CM65" s="214" t="s">
        <v>253</v>
      </c>
      <c r="CN65" s="214" t="s">
        <v>254</v>
      </c>
      <c r="CO65" s="214" t="s">
        <v>255</v>
      </c>
      <c r="CP65" s="214" t="s">
        <v>256</v>
      </c>
      <c r="CQ65" s="214" t="s">
        <v>257</v>
      </c>
      <c r="CR65" s="214" t="s">
        <v>258</v>
      </c>
      <c r="CS65" s="214" t="s">
        <v>259</v>
      </c>
      <c r="CT65" s="214" t="s">
        <v>260</v>
      </c>
      <c r="CU65" s="214" t="s">
        <v>261</v>
      </c>
      <c r="CV65" s="214" t="s">
        <v>262</v>
      </c>
      <c r="CW65" s="214" t="s">
        <v>263</v>
      </c>
      <c r="CX65" s="214" t="s">
        <v>264</v>
      </c>
      <c r="CY65" s="214" t="s">
        <v>265</v>
      </c>
      <c r="CZ65" s="214" t="s">
        <v>266</v>
      </c>
      <c r="DA65" s="214" t="s">
        <v>267</v>
      </c>
      <c r="DB65" s="214" t="s">
        <v>268</v>
      </c>
      <c r="DC65" s="214" t="s">
        <v>269</v>
      </c>
      <c r="DD65" s="214" t="s">
        <v>270</v>
      </c>
      <c r="DE65" s="214" t="s">
        <v>271</v>
      </c>
      <c r="DF65" s="214" t="s">
        <v>272</v>
      </c>
      <c r="DG65" s="214" t="s">
        <v>273</v>
      </c>
      <c r="DH65" s="214" t="s">
        <v>274</v>
      </c>
      <c r="DI65" s="214" t="s">
        <v>275</v>
      </c>
      <c r="DJ65" s="214" t="s">
        <v>276</v>
      </c>
      <c r="DK65" s="214" t="s">
        <v>277</v>
      </c>
      <c r="DL65" s="214" t="s">
        <v>278</v>
      </c>
      <c r="DM65" s="214" t="s">
        <v>279</v>
      </c>
      <c r="DN65" s="214" t="s">
        <v>280</v>
      </c>
      <c r="DO65" s="214" t="s">
        <v>281</v>
      </c>
      <c r="DP65" s="214" t="s">
        <v>282</v>
      </c>
      <c r="DQ65" s="214" t="s">
        <v>283</v>
      </c>
      <c r="DR65" s="214" t="s">
        <v>284</v>
      </c>
      <c r="DS65" s="214" t="s">
        <v>285</v>
      </c>
      <c r="DT65" s="214" t="s">
        <v>286</v>
      </c>
      <c r="DU65" s="214" t="s">
        <v>287</v>
      </c>
      <c r="DV65" s="214" t="s">
        <v>288</v>
      </c>
      <c r="DW65" s="214" t="s">
        <v>289</v>
      </c>
      <c r="DX65" s="214" t="s">
        <v>290</v>
      </c>
      <c r="DY65" s="214" t="s">
        <v>291</v>
      </c>
      <c r="DZ65" s="214" t="s">
        <v>292</v>
      </c>
      <c r="EA65" s="214" t="s">
        <v>293</v>
      </c>
      <c r="EB65" s="214" t="s">
        <v>294</v>
      </c>
      <c r="EC65" s="214" t="s">
        <v>295</v>
      </c>
      <c r="ED65" s="214" t="s">
        <v>296</v>
      </c>
      <c r="EE65" s="214" t="s">
        <v>297</v>
      </c>
      <c r="EF65" s="214" t="s">
        <v>298</v>
      </c>
      <c r="EG65" s="214" t="s">
        <v>299</v>
      </c>
      <c r="EH65" s="214" t="s">
        <v>300</v>
      </c>
      <c r="EI65" s="214" t="s">
        <v>301</v>
      </c>
      <c r="EJ65" s="214" t="s">
        <v>302</v>
      </c>
      <c r="EK65" s="214" t="s">
        <v>303</v>
      </c>
      <c r="EL65" s="214" t="s">
        <v>304</v>
      </c>
      <c r="EM65" s="214" t="s">
        <v>305</v>
      </c>
      <c r="EN65" s="214" t="s">
        <v>306</v>
      </c>
      <c r="EO65" s="214" t="s">
        <v>307</v>
      </c>
      <c r="EP65" s="214" t="s">
        <v>308</v>
      </c>
      <c r="EQ65" s="214" t="s">
        <v>309</v>
      </c>
      <c r="ER65" s="214" t="s">
        <v>310</v>
      </c>
      <c r="ES65" s="214" t="s">
        <v>311</v>
      </c>
      <c r="ET65" s="214" t="s">
        <v>312</v>
      </c>
      <c r="EU65" s="214" t="s">
        <v>313</v>
      </c>
      <c r="EV65" s="214" t="s">
        <v>314</v>
      </c>
      <c r="EW65" s="214" t="s">
        <v>315</v>
      </c>
      <c r="EX65" s="214" t="s">
        <v>316</v>
      </c>
      <c r="EY65" s="214" t="s">
        <v>317</v>
      </c>
      <c r="EZ65" s="214" t="s">
        <v>318</v>
      </c>
      <c r="FA65" s="214" t="s">
        <v>319</v>
      </c>
      <c r="FB65" s="214" t="s">
        <v>320</v>
      </c>
      <c r="FC65" s="214" t="s">
        <v>321</v>
      </c>
      <c r="FD65" s="214" t="s">
        <v>322</v>
      </c>
      <c r="FE65" s="214" t="s">
        <v>323</v>
      </c>
      <c r="FF65" s="214" t="s">
        <v>324</v>
      </c>
      <c r="FG65" s="214" t="s">
        <v>325</v>
      </c>
      <c r="FH65" s="214" t="s">
        <v>326</v>
      </c>
      <c r="FI65" s="214" t="s">
        <v>327</v>
      </c>
      <c r="FJ65" s="214" t="s">
        <v>328</v>
      </c>
      <c r="FK65" s="214" t="s">
        <v>329</v>
      </c>
      <c r="FL65" s="214" t="s">
        <v>330</v>
      </c>
      <c r="FM65" s="214" t="s">
        <v>331</v>
      </c>
      <c r="FN65" s="214" t="s">
        <v>332</v>
      </c>
      <c r="FO65" s="214" t="s">
        <v>333</v>
      </c>
      <c r="FP65" s="214" t="s">
        <v>334</v>
      </c>
      <c r="FQ65" s="214" t="s">
        <v>335</v>
      </c>
      <c r="FR65" s="214" t="s">
        <v>336</v>
      </c>
      <c r="FS65" s="214" t="s">
        <v>337</v>
      </c>
      <c r="FT65" s="214" t="s">
        <v>338</v>
      </c>
      <c r="FU65" s="214" t="s">
        <v>339</v>
      </c>
      <c r="FV65" s="214" t="s">
        <v>340</v>
      </c>
      <c r="FW65" s="214" t="s">
        <v>341</v>
      </c>
      <c r="FX65" s="214" t="s">
        <v>342</v>
      </c>
      <c r="FY65" s="214" t="s">
        <v>343</v>
      </c>
      <c r="FZ65" s="214" t="s">
        <v>344</v>
      </c>
      <c r="GA65" s="214" t="s">
        <v>345</v>
      </c>
      <c r="GB65" s="214" t="s">
        <v>346</v>
      </c>
      <c r="GC65" s="213"/>
    </row>
    <row r="66" spans="2:185">
      <c r="B66" s="330"/>
      <c r="D66" s="215" t="s">
        <v>370</v>
      </c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189">
        <f t="shared" ref="Q66:CB66" si="27">Q7*(1+$E$60)</f>
        <v>8.2395255992154013</v>
      </c>
      <c r="R66" s="189">
        <f t="shared" si="27"/>
        <v>8.0747350872310939</v>
      </c>
      <c r="S66" s="189">
        <f>S7*(1+$E$60)</f>
        <v>7.9132403854864712</v>
      </c>
      <c r="T66" s="189">
        <f t="shared" si="27"/>
        <v>7.754975577776742</v>
      </c>
      <c r="U66" s="189">
        <f t="shared" si="27"/>
        <v>7.5998760662212073</v>
      </c>
      <c r="V66" s="189">
        <f t="shared" si="27"/>
        <v>7.447878544896783</v>
      </c>
      <c r="W66" s="189">
        <f t="shared" si="27"/>
        <v>7.2989209739988468</v>
      </c>
      <c r="X66" s="189">
        <f t="shared" si="27"/>
        <v>7.1529425545188703</v>
      </c>
      <c r="Y66" s="189">
        <f t="shared" si="27"/>
        <v>7.0098837034284927</v>
      </c>
      <c r="Z66" s="189">
        <f t="shared" si="27"/>
        <v>6.8696860293599231</v>
      </c>
      <c r="AA66" s="189">
        <f t="shared" si="27"/>
        <v>6.7322923087727249</v>
      </c>
      <c r="AB66" s="189">
        <f t="shared" si="27"/>
        <v>6.5976464625972699</v>
      </c>
      <c r="AC66" s="189">
        <f t="shared" si="27"/>
        <v>6.4656935333453243</v>
      </c>
      <c r="AD66" s="189">
        <f t="shared" si="27"/>
        <v>6.3363796626784179</v>
      </c>
      <c r="AE66" s="189">
        <f t="shared" si="27"/>
        <v>6.2096520694248492</v>
      </c>
      <c r="AF66" s="189">
        <f t="shared" si="27"/>
        <v>6.085459028036353</v>
      </c>
      <c r="AG66" s="189">
        <f t="shared" si="27"/>
        <v>5.9637498474756256</v>
      </c>
      <c r="AH66" s="189">
        <f t="shared" si="27"/>
        <v>5.8444748505261135</v>
      </c>
      <c r="AI66" s="189">
        <f t="shared" si="27"/>
        <v>5.7275853535155914</v>
      </c>
      <c r="AJ66" s="189">
        <f t="shared" si="27"/>
        <v>5.6130336464452792</v>
      </c>
      <c r="AK66" s="189">
        <f t="shared" si="27"/>
        <v>5.5007729735163737</v>
      </c>
      <c r="AL66" s="189">
        <f t="shared" si="27"/>
        <v>5.3907575140460455</v>
      </c>
      <c r="AM66" s="189">
        <f t="shared" si="27"/>
        <v>5.282942363765124</v>
      </c>
      <c r="AN66" s="189">
        <f t="shared" si="27"/>
        <v>5.1772835164898208</v>
      </c>
      <c r="AO66" s="189">
        <f t="shared" si="27"/>
        <v>5.0737378461600251</v>
      </c>
      <c r="AP66" s="189">
        <f t="shared" si="27"/>
        <v>4.972263089236824</v>
      </c>
      <c r="AQ66" s="189">
        <f t="shared" si="27"/>
        <v>4.8728178274520877</v>
      </c>
      <c r="AR66" s="189">
        <f t="shared" si="27"/>
        <v>4.7753614709030456</v>
      </c>
      <c r="AS66" s="189">
        <f t="shared" si="27"/>
        <v>4.6798542414849846</v>
      </c>
      <c r="AT66" s="189">
        <f t="shared" si="27"/>
        <v>4.586257156655285</v>
      </c>
      <c r="AU66" s="189">
        <f t="shared" si="27"/>
        <v>4.4945320135221793</v>
      </c>
      <c r="AV66" s="189">
        <f t="shared" si="27"/>
        <v>4.404641373251736</v>
      </c>
      <c r="AW66" s="189">
        <f t="shared" si="27"/>
        <v>4.3165485457867012</v>
      </c>
      <c r="AX66" s="189">
        <f t="shared" si="27"/>
        <v>4.2302175748709674</v>
      </c>
      <c r="AY66" s="189">
        <f t="shared" si="27"/>
        <v>4.1456132233735481</v>
      </c>
      <c r="AZ66" s="189">
        <f t="shared" si="27"/>
        <v>4.0627009589060767</v>
      </c>
      <c r="BA66" s="189">
        <f t="shared" si="27"/>
        <v>3.9814469397279555</v>
      </c>
      <c r="BB66" s="189">
        <f t="shared" si="27"/>
        <v>3.901818000933396</v>
      </c>
      <c r="BC66" s="189">
        <f t="shared" si="27"/>
        <v>3.8237816409147283</v>
      </c>
      <c r="BD66" s="189">
        <f t="shared" si="27"/>
        <v>3.7473060080964338</v>
      </c>
      <c r="BE66" s="189">
        <f t="shared" si="27"/>
        <v>3.6723598879345052</v>
      </c>
      <c r="BF66" s="189">
        <f t="shared" si="27"/>
        <v>3.5989126901758151</v>
      </c>
      <c r="BG66" s="189">
        <f t="shared" si="27"/>
        <v>3.5269344363722985</v>
      </c>
      <c r="BH66" s="189">
        <f t="shared" si="27"/>
        <v>3.4563957476448528</v>
      </c>
      <c r="BI66" s="189">
        <f t="shared" si="27"/>
        <v>3.3872678326919559</v>
      </c>
      <c r="BJ66" s="189">
        <f t="shared" si="27"/>
        <v>3.3195224760381166</v>
      </c>
      <c r="BK66" s="189">
        <f t="shared" si="27"/>
        <v>3.2531320265173544</v>
      </c>
      <c r="BL66" s="189">
        <f t="shared" si="27"/>
        <v>3.1880693859870077</v>
      </c>
      <c r="BM66" s="189">
        <f t="shared" si="27"/>
        <v>3.1243079982672675</v>
      </c>
      <c r="BN66" s="189">
        <f t="shared" si="27"/>
        <v>3.0618218383019218</v>
      </c>
      <c r="BO66" s="189">
        <f t="shared" si="27"/>
        <v>3.0005854015358837</v>
      </c>
      <c r="BP66" s="189">
        <f t="shared" si="27"/>
        <v>2.9405736935051658</v>
      </c>
      <c r="BQ66" s="189">
        <f t="shared" si="27"/>
        <v>2.8817622196350623</v>
      </c>
      <c r="BR66" s="189">
        <f t="shared" si="27"/>
        <v>2.8241269752423612</v>
      </c>
      <c r="BS66" s="189">
        <f t="shared" si="27"/>
        <v>2.7676444357375134</v>
      </c>
      <c r="BT66" s="189">
        <f t="shared" si="27"/>
        <v>2.7122915470227631</v>
      </c>
      <c r="BU66" s="189">
        <f t="shared" si="27"/>
        <v>2.6580457160823077</v>
      </c>
      <c r="BV66" s="189">
        <f t="shared" si="27"/>
        <v>2.6048848017606616</v>
      </c>
      <c r="BW66" s="189">
        <f t="shared" si="27"/>
        <v>2.5527871057254483</v>
      </c>
      <c r="BX66" s="189">
        <f t="shared" si="27"/>
        <v>2.5017313636109395</v>
      </c>
      <c r="BY66" s="189">
        <f t="shared" si="27"/>
        <v>2.4516967363387203</v>
      </c>
      <c r="BZ66" s="189">
        <f t="shared" si="27"/>
        <v>2.402662801611946</v>
      </c>
      <c r="CA66" s="189">
        <f t="shared" si="27"/>
        <v>2.3546095455797067</v>
      </c>
      <c r="CB66" s="189">
        <f t="shared" si="27"/>
        <v>2.3075173546681129</v>
      </c>
      <c r="CC66" s="189">
        <f t="shared" ref="CC66:EN66" si="28">CC7*(1+$E$60)</f>
        <v>2.2613670075747505</v>
      </c>
      <c r="CD66" s="189">
        <f t="shared" si="28"/>
        <v>2.2161396674232554</v>
      </c>
      <c r="CE66" s="189">
        <f t="shared" si="28"/>
        <v>2.1718168740747905</v>
      </c>
      <c r="CF66" s="189">
        <f t="shared" si="28"/>
        <v>2.1283805365932942</v>
      </c>
      <c r="CG66" s="189">
        <f t="shared" si="28"/>
        <v>2.0858129258614282</v>
      </c>
      <c r="CH66" s="189">
        <f t="shared" si="28"/>
        <v>2.0440966673442</v>
      </c>
      <c r="CI66" s="189">
        <f t="shared" si="28"/>
        <v>2.0032147339973156</v>
      </c>
      <c r="CJ66" s="189">
        <f t="shared" si="28"/>
        <v>1.9631504393173693</v>
      </c>
      <c r="CK66" s="189">
        <f t="shared" si="28"/>
        <v>1.9238874305310218</v>
      </c>
      <c r="CL66" s="189">
        <f t="shared" si="28"/>
        <v>1.8854096819204016</v>
      </c>
      <c r="CM66" s="189">
        <f t="shared" si="28"/>
        <v>1.8477014882819935</v>
      </c>
      <c r="CN66" s="189">
        <f t="shared" si="28"/>
        <v>1.8107474585163537</v>
      </c>
      <c r="CO66" s="189">
        <f t="shared" si="28"/>
        <v>1.7745325093460265</v>
      </c>
      <c r="CP66" s="189">
        <f t="shared" si="28"/>
        <v>1.7390418591591059</v>
      </c>
      <c r="CQ66" s="189">
        <f t="shared" si="28"/>
        <v>1.7042610219759238</v>
      </c>
      <c r="CR66" s="189">
        <f t="shared" si="28"/>
        <v>1.6701758015364052</v>
      </c>
      <c r="CS66" s="189">
        <f t="shared" si="28"/>
        <v>1.636772285505677</v>
      </c>
      <c r="CT66" s="189">
        <f t="shared" si="28"/>
        <v>1.6040368397955633</v>
      </c>
      <c r="CU66" s="189">
        <f t="shared" si="28"/>
        <v>1.571956102999652</v>
      </c>
      <c r="CV66" s="189">
        <f t="shared" si="28"/>
        <v>1.5405169809396591</v>
      </c>
      <c r="CW66" s="189">
        <f t="shared" si="28"/>
        <v>1.5097066413208657</v>
      </c>
      <c r="CX66" s="189">
        <f t="shared" si="28"/>
        <v>1.4795125084944485</v>
      </c>
      <c r="CY66" s="189">
        <f t="shared" si="28"/>
        <v>1.4499222583245595</v>
      </c>
      <c r="CZ66" s="189">
        <f t="shared" si="28"/>
        <v>1.4209238131580684</v>
      </c>
      <c r="DA66" s="189">
        <f t="shared" si="28"/>
        <v>1.3925053368949067</v>
      </c>
      <c r="DB66" s="189">
        <f t="shared" si="28"/>
        <v>1.3646552301570087</v>
      </c>
      <c r="DC66" s="189">
        <f t="shared" si="28"/>
        <v>1.3373621255538684</v>
      </c>
      <c r="DD66" s="189">
        <f t="shared" si="28"/>
        <v>1.3106148830427911</v>
      </c>
      <c r="DE66" s="189">
        <f t="shared" si="28"/>
        <v>1.284402585381935</v>
      </c>
      <c r="DF66" s="189">
        <f t="shared" si="28"/>
        <v>1.2587145336742962</v>
      </c>
      <c r="DG66" s="189">
        <f t="shared" si="28"/>
        <v>1.2335402430008102</v>
      </c>
      <c r="DH66" s="189">
        <f t="shared" si="28"/>
        <v>1.2088694381407941</v>
      </c>
      <c r="DI66" s="189">
        <f t="shared" si="28"/>
        <v>1.1846920493779782</v>
      </c>
      <c r="DJ66" s="189">
        <f t="shared" si="28"/>
        <v>1.1609982083904189</v>
      </c>
      <c r="DK66" s="189">
        <f t="shared" si="28"/>
        <v>1.1377782442226103</v>
      </c>
      <c r="DL66" s="189">
        <f t="shared" si="28"/>
        <v>1.1150226793381581</v>
      </c>
      <c r="DM66" s="189">
        <f t="shared" si="28"/>
        <v>1.0927222257513951</v>
      </c>
      <c r="DN66" s="189">
        <f t="shared" si="28"/>
        <v>1.0708677812363672</v>
      </c>
      <c r="DO66" s="189">
        <f t="shared" si="28"/>
        <v>1.0494504256116397</v>
      </c>
      <c r="DP66" s="189">
        <f t="shared" si="28"/>
        <v>1.0284614170994069</v>
      </c>
      <c r="DQ66" s="189">
        <f t="shared" si="28"/>
        <v>1.0078921887574188</v>
      </c>
      <c r="DR66" s="189">
        <f t="shared" si="28"/>
        <v>0.98773434498227042</v>
      </c>
      <c r="DS66" s="189">
        <f t="shared" si="28"/>
        <v>0.96797965808262487</v>
      </c>
      <c r="DT66" s="189">
        <f t="shared" si="28"/>
        <v>0.94862006492097239</v>
      </c>
      <c r="DU66" s="189">
        <f t="shared" si="28"/>
        <v>0.92964766362255302</v>
      </c>
      <c r="DV66" s="189">
        <f t="shared" si="28"/>
        <v>0.91105471035010199</v>
      </c>
      <c r="DW66" s="189">
        <f t="shared" si="28"/>
        <v>0.89283361614309986</v>
      </c>
      <c r="DX66" s="189">
        <f t="shared" si="28"/>
        <v>0.87497694382023794</v>
      </c>
      <c r="DY66" s="189">
        <f t="shared" si="28"/>
        <v>0.85747740494383318</v>
      </c>
      <c r="DZ66" s="189">
        <f t="shared" si="28"/>
        <v>0.84032785684495659</v>
      </c>
      <c r="EA66" s="189">
        <f t="shared" si="28"/>
        <v>0.82352129970805743</v>
      </c>
      <c r="EB66" s="189">
        <f t="shared" si="28"/>
        <v>0.80705087371389628</v>
      </c>
      <c r="EC66" s="189">
        <f t="shared" si="28"/>
        <v>0.79090985623961829</v>
      </c>
      <c r="ED66" s="189">
        <f t="shared" si="28"/>
        <v>0.77509165911482591</v>
      </c>
      <c r="EE66" s="189">
        <f t="shared" si="28"/>
        <v>0.75958982593252944</v>
      </c>
      <c r="EF66" s="189">
        <f t="shared" si="28"/>
        <v>0.74439802941387878</v>
      </c>
      <c r="EG66" s="189">
        <f t="shared" si="28"/>
        <v>0.72951006882560132</v>
      </c>
      <c r="EH66" s="189">
        <f t="shared" si="28"/>
        <v>0.7149198674490892</v>
      </c>
      <c r="EI66" s="189">
        <f t="shared" si="28"/>
        <v>0.70062147010010745</v>
      </c>
      <c r="EJ66" s="189">
        <f t="shared" si="28"/>
        <v>0.68660904069810524</v>
      </c>
      <c r="EK66" s="189">
        <f t="shared" si="28"/>
        <v>0.67287685988414314</v>
      </c>
      <c r="EL66" s="189">
        <f t="shared" si="28"/>
        <v>0.65941932268646031</v>
      </c>
      <c r="EM66" s="189">
        <f t="shared" si="28"/>
        <v>0.64623093623273109</v>
      </c>
      <c r="EN66" s="189">
        <f t="shared" si="28"/>
        <v>0.63330631750807642</v>
      </c>
      <c r="EO66" s="189">
        <f t="shared" ref="EO66:GB66" si="29">EO7*(1+$E$60)</f>
        <v>0.62064019115791491</v>
      </c>
      <c r="EP66" s="189">
        <f t="shared" si="29"/>
        <v>0.60822738733475656</v>
      </c>
      <c r="EQ66" s="189">
        <f t="shared" si="29"/>
        <v>0.5960628395880615</v>
      </c>
      <c r="ER66" s="189">
        <f t="shared" si="29"/>
        <v>0.58414158279630024</v>
      </c>
      <c r="ES66" s="189">
        <f t="shared" si="29"/>
        <v>0.57245875114037426</v>
      </c>
      <c r="ET66" s="189">
        <f t="shared" si="29"/>
        <v>0.56100957611756674</v>
      </c>
      <c r="EU66" s="189">
        <f t="shared" si="29"/>
        <v>0.54978938459521542</v>
      </c>
      <c r="EV66" s="189">
        <f t="shared" si="29"/>
        <v>0.53879359690331108</v>
      </c>
      <c r="EW66" s="189">
        <f t="shared" si="29"/>
        <v>0.52801772496524491</v>
      </c>
      <c r="EX66" s="189">
        <f t="shared" si="29"/>
        <v>0.51745737046593998</v>
      </c>
      <c r="EY66" s="189">
        <f t="shared" si="29"/>
        <v>0.50710822305662118</v>
      </c>
      <c r="EZ66" s="189">
        <f t="shared" si="29"/>
        <v>0.49696605859548876</v>
      </c>
      <c r="FA66" s="189">
        <f t="shared" si="29"/>
        <v>0.48702673742357899</v>
      </c>
      <c r="FB66" s="189">
        <f t="shared" si="29"/>
        <v>0.47728620267510735</v>
      </c>
      <c r="FC66" s="189">
        <f t="shared" si="29"/>
        <v>0.46774047862160523</v>
      </c>
      <c r="FD66" s="189">
        <f t="shared" si="29"/>
        <v>0.45838566904917311</v>
      </c>
      <c r="FE66" s="189">
        <f t="shared" si="29"/>
        <v>0.44921795566818962</v>
      </c>
      <c r="FF66" s="189">
        <f t="shared" si="29"/>
        <v>0.4402335965548258</v>
      </c>
      <c r="FG66" s="189">
        <f t="shared" si="29"/>
        <v>0.43142892462372928</v>
      </c>
      <c r="FH66" s="189">
        <f t="shared" si="29"/>
        <v>0.42280034613125467</v>
      </c>
      <c r="FI66" s="189">
        <f t="shared" si="29"/>
        <v>0.41434433920862956</v>
      </c>
      <c r="FJ66" s="189">
        <f t="shared" si="29"/>
        <v>0.40605745242445701</v>
      </c>
      <c r="FK66" s="189">
        <f t="shared" si="29"/>
        <v>0.39793630337596786</v>
      </c>
      <c r="FL66" s="189">
        <f t="shared" si="29"/>
        <v>0.38997757730844851</v>
      </c>
      <c r="FM66" s="189">
        <f t="shared" si="29"/>
        <v>0.38217802576227949</v>
      </c>
      <c r="FN66" s="189">
        <f t="shared" si="29"/>
        <v>0.37453446524703388</v>
      </c>
      <c r="FO66" s="189">
        <f t="shared" si="29"/>
        <v>0.3670437759420932</v>
      </c>
      <c r="FP66" s="189">
        <f t="shared" si="29"/>
        <v>0.35970290042325131</v>
      </c>
      <c r="FQ66" s="189">
        <f t="shared" si="29"/>
        <v>0.35250884241478631</v>
      </c>
      <c r="FR66" s="189">
        <f t="shared" si="29"/>
        <v>0.34545866556649057</v>
      </c>
      <c r="FS66" s="189">
        <f t="shared" si="29"/>
        <v>0.33854949225516073</v>
      </c>
      <c r="FT66" s="189">
        <f t="shared" si="29"/>
        <v>0.33177850241005752</v>
      </c>
      <c r="FU66" s="189">
        <f t="shared" si="29"/>
        <v>0.32514293236185632</v>
      </c>
      <c r="FV66" s="189">
        <f t="shared" si="29"/>
        <v>0.31864007371461922</v>
      </c>
      <c r="FW66" s="189">
        <f t="shared" si="29"/>
        <v>0.3122672722403268</v>
      </c>
      <c r="FX66" s="189">
        <f t="shared" si="29"/>
        <v>0.30602192679552026</v>
      </c>
      <c r="FY66" s="189">
        <f t="shared" si="29"/>
        <v>0.29990148825960983</v>
      </c>
      <c r="FZ66" s="189">
        <f t="shared" si="29"/>
        <v>0.29390345849441762</v>
      </c>
      <c r="GA66" s="189">
        <f t="shared" si="29"/>
        <v>0.28802538932452926</v>
      </c>
      <c r="GB66" s="189">
        <f t="shared" si="29"/>
        <v>0.28226488153803869</v>
      </c>
      <c r="GC66" s="190"/>
    </row>
    <row r="67" spans="2:185">
      <c r="B67" s="330"/>
    </row>
    <row r="68" spans="2:185">
      <c r="B68" s="330"/>
      <c r="D68" s="191"/>
    </row>
    <row r="69" spans="2:185">
      <c r="B69" s="330"/>
      <c r="D69" s="211"/>
      <c r="E69" s="217" t="str">
        <f>+E6</f>
        <v>Month 1</v>
      </c>
      <c r="F69" s="217" t="str">
        <f t="shared" ref="F69:BQ69" si="30">+F6</f>
        <v>Month 2</v>
      </c>
      <c r="G69" s="217" t="str">
        <f t="shared" si="30"/>
        <v>Month 3</v>
      </c>
      <c r="H69" s="217" t="str">
        <f t="shared" si="30"/>
        <v>Month 4</v>
      </c>
      <c r="I69" s="217" t="str">
        <f t="shared" si="30"/>
        <v>Month 5</v>
      </c>
      <c r="J69" s="217" t="str">
        <f t="shared" si="30"/>
        <v>Month 6</v>
      </c>
      <c r="K69" s="217" t="str">
        <f t="shared" si="30"/>
        <v>Month 7</v>
      </c>
      <c r="L69" s="217" t="str">
        <f t="shared" si="30"/>
        <v>Month 8</v>
      </c>
      <c r="M69" s="217" t="str">
        <f t="shared" si="30"/>
        <v>Month 9</v>
      </c>
      <c r="N69" s="217" t="str">
        <f t="shared" si="30"/>
        <v>Month 10</v>
      </c>
      <c r="O69" s="217" t="str">
        <f t="shared" si="30"/>
        <v>Month 11</v>
      </c>
      <c r="P69" s="217" t="str">
        <f t="shared" si="30"/>
        <v>Month 12</v>
      </c>
      <c r="Q69" s="217" t="str">
        <f t="shared" si="30"/>
        <v>Month 13</v>
      </c>
      <c r="R69" s="217" t="str">
        <f t="shared" si="30"/>
        <v>Month 14</v>
      </c>
      <c r="S69" s="217" t="str">
        <f t="shared" si="30"/>
        <v>Month 15</v>
      </c>
      <c r="T69" s="217" t="str">
        <f t="shared" si="30"/>
        <v>Month 16</v>
      </c>
      <c r="U69" s="217" t="str">
        <f t="shared" si="30"/>
        <v>Month 17</v>
      </c>
      <c r="V69" s="217" t="str">
        <f t="shared" si="30"/>
        <v>Month 18</v>
      </c>
      <c r="W69" s="217" t="str">
        <f t="shared" si="30"/>
        <v>Month 19</v>
      </c>
      <c r="X69" s="217" t="str">
        <f t="shared" si="30"/>
        <v>Month 20</v>
      </c>
      <c r="Y69" s="217" t="str">
        <f t="shared" si="30"/>
        <v>Month 21</v>
      </c>
      <c r="Z69" s="217" t="str">
        <f t="shared" si="30"/>
        <v>Month 22</v>
      </c>
      <c r="AA69" s="217" t="str">
        <f t="shared" si="30"/>
        <v>Month 23</v>
      </c>
      <c r="AB69" s="217" t="str">
        <f t="shared" si="30"/>
        <v>Month 24</v>
      </c>
      <c r="AC69" s="217" t="str">
        <f t="shared" si="30"/>
        <v>Month 25</v>
      </c>
      <c r="AD69" s="217" t="str">
        <f t="shared" si="30"/>
        <v>Month 26</v>
      </c>
      <c r="AE69" s="217" t="str">
        <f t="shared" si="30"/>
        <v>Month 27</v>
      </c>
      <c r="AF69" s="217" t="str">
        <f t="shared" si="30"/>
        <v>Month 28</v>
      </c>
      <c r="AG69" s="217" t="str">
        <f t="shared" si="30"/>
        <v>Month 29</v>
      </c>
      <c r="AH69" s="217" t="str">
        <f t="shared" si="30"/>
        <v>Month 30</v>
      </c>
      <c r="AI69" s="217" t="str">
        <f t="shared" si="30"/>
        <v>Month 31</v>
      </c>
      <c r="AJ69" s="217" t="str">
        <f t="shared" si="30"/>
        <v>Month 32</v>
      </c>
      <c r="AK69" s="217" t="str">
        <f t="shared" si="30"/>
        <v>Month 33</v>
      </c>
      <c r="AL69" s="217" t="str">
        <f t="shared" si="30"/>
        <v>Month 34</v>
      </c>
      <c r="AM69" s="217" t="str">
        <f t="shared" si="30"/>
        <v>Month 35</v>
      </c>
      <c r="AN69" s="217" t="str">
        <f t="shared" si="30"/>
        <v>Month 36</v>
      </c>
      <c r="AO69" s="217" t="str">
        <f t="shared" si="30"/>
        <v>Month 37</v>
      </c>
      <c r="AP69" s="217" t="str">
        <f t="shared" si="30"/>
        <v>Month 38</v>
      </c>
      <c r="AQ69" s="217" t="str">
        <f t="shared" si="30"/>
        <v>Month 39</v>
      </c>
      <c r="AR69" s="217" t="str">
        <f t="shared" si="30"/>
        <v>Month 40</v>
      </c>
      <c r="AS69" s="217" t="str">
        <f t="shared" si="30"/>
        <v>Month 41</v>
      </c>
      <c r="AT69" s="217" t="str">
        <f t="shared" si="30"/>
        <v>Month 42</v>
      </c>
      <c r="AU69" s="217" t="str">
        <f t="shared" si="30"/>
        <v>Month 43</v>
      </c>
      <c r="AV69" s="217" t="str">
        <f t="shared" si="30"/>
        <v>Month 44</v>
      </c>
      <c r="AW69" s="217" t="str">
        <f t="shared" si="30"/>
        <v>Month 45</v>
      </c>
      <c r="AX69" s="217" t="str">
        <f t="shared" si="30"/>
        <v>Month 46</v>
      </c>
      <c r="AY69" s="217" t="str">
        <f t="shared" si="30"/>
        <v>Month 47</v>
      </c>
      <c r="AZ69" s="217" t="str">
        <f t="shared" si="30"/>
        <v>Month 48</v>
      </c>
      <c r="BA69" s="217" t="str">
        <f t="shared" si="30"/>
        <v>Month 49</v>
      </c>
      <c r="BB69" s="217" t="str">
        <f t="shared" si="30"/>
        <v>Month 50</v>
      </c>
      <c r="BC69" s="217" t="str">
        <f t="shared" si="30"/>
        <v>Month 51</v>
      </c>
      <c r="BD69" s="217" t="str">
        <f t="shared" si="30"/>
        <v>Month 52</v>
      </c>
      <c r="BE69" s="217" t="str">
        <f t="shared" si="30"/>
        <v>Month 53</v>
      </c>
      <c r="BF69" s="217" t="str">
        <f t="shared" si="30"/>
        <v>Month 54</v>
      </c>
      <c r="BG69" s="217" t="str">
        <f t="shared" si="30"/>
        <v>Month 55</v>
      </c>
      <c r="BH69" s="217" t="str">
        <f t="shared" si="30"/>
        <v>Month 56</v>
      </c>
      <c r="BI69" s="217" t="str">
        <f t="shared" si="30"/>
        <v>Month 57</v>
      </c>
      <c r="BJ69" s="217" t="str">
        <f t="shared" si="30"/>
        <v>Month 58</v>
      </c>
      <c r="BK69" s="217" t="str">
        <f t="shared" si="30"/>
        <v>Month 59</v>
      </c>
      <c r="BL69" s="217" t="str">
        <f t="shared" si="30"/>
        <v>Month 60</v>
      </c>
      <c r="BM69" s="217" t="str">
        <f t="shared" si="30"/>
        <v>Month 61</v>
      </c>
      <c r="BN69" s="217" t="str">
        <f t="shared" si="30"/>
        <v>Month 62</v>
      </c>
      <c r="BO69" s="217" t="str">
        <f t="shared" si="30"/>
        <v>Month 63</v>
      </c>
      <c r="BP69" s="217" t="str">
        <f t="shared" si="30"/>
        <v>Month 64</v>
      </c>
      <c r="BQ69" s="217" t="str">
        <f t="shared" si="30"/>
        <v>Month 65</v>
      </c>
      <c r="BR69" s="217" t="str">
        <f t="shared" ref="BR69:EC69" si="31">+BR6</f>
        <v>Month 66</v>
      </c>
      <c r="BS69" s="217" t="str">
        <f t="shared" si="31"/>
        <v>Month 67</v>
      </c>
      <c r="BT69" s="217" t="str">
        <f t="shared" si="31"/>
        <v>Month 68</v>
      </c>
      <c r="BU69" s="217" t="str">
        <f t="shared" si="31"/>
        <v>Month 69</v>
      </c>
      <c r="BV69" s="217" t="str">
        <f t="shared" si="31"/>
        <v>Month 70</v>
      </c>
      <c r="BW69" s="217" t="str">
        <f t="shared" si="31"/>
        <v>Month 71</v>
      </c>
      <c r="BX69" s="217" t="str">
        <f t="shared" si="31"/>
        <v>Month 72</v>
      </c>
      <c r="BY69" s="217" t="str">
        <f t="shared" si="31"/>
        <v>Month 73</v>
      </c>
      <c r="BZ69" s="217" t="str">
        <f t="shared" si="31"/>
        <v>Month 74</v>
      </c>
      <c r="CA69" s="217" t="str">
        <f t="shared" si="31"/>
        <v>Month 75</v>
      </c>
      <c r="CB69" s="217" t="str">
        <f t="shared" si="31"/>
        <v>Month 76</v>
      </c>
      <c r="CC69" s="217" t="str">
        <f t="shared" si="31"/>
        <v>Month 77</v>
      </c>
      <c r="CD69" s="217" t="str">
        <f t="shared" si="31"/>
        <v>Month 78</v>
      </c>
      <c r="CE69" s="217" t="str">
        <f t="shared" si="31"/>
        <v>Month 79</v>
      </c>
      <c r="CF69" s="217" t="str">
        <f t="shared" si="31"/>
        <v>Month 80</v>
      </c>
      <c r="CG69" s="217" t="str">
        <f t="shared" si="31"/>
        <v>Month 81</v>
      </c>
      <c r="CH69" s="217" t="str">
        <f t="shared" si="31"/>
        <v>Month 82</v>
      </c>
      <c r="CI69" s="217" t="str">
        <f t="shared" si="31"/>
        <v>Month 83</v>
      </c>
      <c r="CJ69" s="217" t="str">
        <f t="shared" si="31"/>
        <v>Month 84</v>
      </c>
      <c r="CK69" s="217" t="str">
        <f t="shared" si="31"/>
        <v>Month 85</v>
      </c>
      <c r="CL69" s="217" t="str">
        <f t="shared" si="31"/>
        <v>Month 86</v>
      </c>
      <c r="CM69" s="217" t="str">
        <f t="shared" si="31"/>
        <v>Month 87</v>
      </c>
      <c r="CN69" s="217" t="str">
        <f t="shared" si="31"/>
        <v>Month 88</v>
      </c>
      <c r="CO69" s="217" t="str">
        <f t="shared" si="31"/>
        <v>Month 89</v>
      </c>
      <c r="CP69" s="217" t="str">
        <f t="shared" si="31"/>
        <v>Month 90</v>
      </c>
      <c r="CQ69" s="217" t="str">
        <f t="shared" si="31"/>
        <v>Month 91</v>
      </c>
      <c r="CR69" s="217" t="str">
        <f t="shared" si="31"/>
        <v>Month 92</v>
      </c>
      <c r="CS69" s="217" t="str">
        <f t="shared" si="31"/>
        <v>Month 93</v>
      </c>
      <c r="CT69" s="217" t="str">
        <f t="shared" si="31"/>
        <v>Month 94</v>
      </c>
      <c r="CU69" s="217" t="str">
        <f t="shared" si="31"/>
        <v>Month 95</v>
      </c>
      <c r="CV69" s="217" t="str">
        <f t="shared" si="31"/>
        <v>Month 96</v>
      </c>
      <c r="CW69" s="217" t="str">
        <f t="shared" si="31"/>
        <v>Month 97</v>
      </c>
      <c r="CX69" s="217" t="str">
        <f t="shared" si="31"/>
        <v>Month 98</v>
      </c>
      <c r="CY69" s="217" t="str">
        <f t="shared" si="31"/>
        <v>Month 99</v>
      </c>
      <c r="CZ69" s="217" t="str">
        <f t="shared" si="31"/>
        <v>Month 100</v>
      </c>
      <c r="DA69" s="217" t="str">
        <f t="shared" si="31"/>
        <v>Month 101</v>
      </c>
      <c r="DB69" s="217" t="str">
        <f t="shared" si="31"/>
        <v>Month 102</v>
      </c>
      <c r="DC69" s="217" t="str">
        <f t="shared" si="31"/>
        <v>Month 103</v>
      </c>
      <c r="DD69" s="217" t="str">
        <f t="shared" si="31"/>
        <v>Month 104</v>
      </c>
      <c r="DE69" s="217" t="str">
        <f t="shared" si="31"/>
        <v>Month 105</v>
      </c>
      <c r="DF69" s="217" t="str">
        <f t="shared" si="31"/>
        <v>Month 106</v>
      </c>
      <c r="DG69" s="217" t="str">
        <f t="shared" si="31"/>
        <v>Month 107</v>
      </c>
      <c r="DH69" s="217" t="str">
        <f t="shared" si="31"/>
        <v>Month 108</v>
      </c>
      <c r="DI69" s="217" t="str">
        <f t="shared" si="31"/>
        <v>Month 109</v>
      </c>
      <c r="DJ69" s="217" t="str">
        <f t="shared" si="31"/>
        <v>Month 110</v>
      </c>
      <c r="DK69" s="217" t="str">
        <f t="shared" si="31"/>
        <v>Month 111</v>
      </c>
      <c r="DL69" s="217" t="str">
        <f t="shared" si="31"/>
        <v>Month 112</v>
      </c>
      <c r="DM69" s="217" t="str">
        <f t="shared" si="31"/>
        <v>Month 113</v>
      </c>
      <c r="DN69" s="217" t="str">
        <f t="shared" si="31"/>
        <v>Month 114</v>
      </c>
      <c r="DO69" s="217" t="str">
        <f t="shared" si="31"/>
        <v>Month 115</v>
      </c>
      <c r="DP69" s="217" t="str">
        <f t="shared" si="31"/>
        <v>Month 116</v>
      </c>
      <c r="DQ69" s="217" t="str">
        <f t="shared" si="31"/>
        <v>Month 117</v>
      </c>
      <c r="DR69" s="217" t="str">
        <f t="shared" si="31"/>
        <v>Month 118</v>
      </c>
      <c r="DS69" s="217" t="str">
        <f t="shared" si="31"/>
        <v>Month 119</v>
      </c>
      <c r="DT69" s="217" t="str">
        <f t="shared" si="31"/>
        <v>Month 120</v>
      </c>
      <c r="DU69" s="217" t="str">
        <f t="shared" si="31"/>
        <v>Month 121</v>
      </c>
      <c r="DV69" s="217" t="str">
        <f t="shared" si="31"/>
        <v>Month 122</v>
      </c>
      <c r="DW69" s="217" t="str">
        <f t="shared" si="31"/>
        <v>Month 123</v>
      </c>
      <c r="DX69" s="217" t="str">
        <f t="shared" si="31"/>
        <v>Month 124</v>
      </c>
      <c r="DY69" s="217" t="str">
        <f t="shared" si="31"/>
        <v>Month 125</v>
      </c>
      <c r="DZ69" s="217" t="str">
        <f t="shared" si="31"/>
        <v>Month 126</v>
      </c>
      <c r="EA69" s="217" t="str">
        <f t="shared" si="31"/>
        <v>Month 127</v>
      </c>
      <c r="EB69" s="217" t="str">
        <f t="shared" si="31"/>
        <v>Month 128</v>
      </c>
      <c r="EC69" s="217" t="str">
        <f t="shared" si="31"/>
        <v>Month 129</v>
      </c>
      <c r="ED69" s="217" t="str">
        <f t="shared" ref="ED69:GB69" si="32">+ED6</f>
        <v>Month 130</v>
      </c>
      <c r="EE69" s="217" t="str">
        <f t="shared" si="32"/>
        <v>Month 131</v>
      </c>
      <c r="EF69" s="217" t="str">
        <f t="shared" si="32"/>
        <v>Month 132</v>
      </c>
      <c r="EG69" s="217" t="str">
        <f t="shared" si="32"/>
        <v>Month 133</v>
      </c>
      <c r="EH69" s="217" t="str">
        <f t="shared" si="32"/>
        <v>Month 134</v>
      </c>
      <c r="EI69" s="217" t="str">
        <f t="shared" si="32"/>
        <v>Month 135</v>
      </c>
      <c r="EJ69" s="217" t="str">
        <f t="shared" si="32"/>
        <v>Month 136</v>
      </c>
      <c r="EK69" s="217" t="str">
        <f t="shared" si="32"/>
        <v>Month 137</v>
      </c>
      <c r="EL69" s="217" t="str">
        <f t="shared" si="32"/>
        <v>Month 138</v>
      </c>
      <c r="EM69" s="217" t="str">
        <f t="shared" si="32"/>
        <v>Month 139</v>
      </c>
      <c r="EN69" s="217" t="str">
        <f t="shared" si="32"/>
        <v>Month 140</v>
      </c>
      <c r="EO69" s="217" t="str">
        <f t="shared" si="32"/>
        <v>Month 141</v>
      </c>
      <c r="EP69" s="217" t="str">
        <f t="shared" si="32"/>
        <v>Month 142</v>
      </c>
      <c r="EQ69" s="217" t="str">
        <f t="shared" si="32"/>
        <v>Month 143</v>
      </c>
      <c r="ER69" s="217" t="str">
        <f t="shared" si="32"/>
        <v>Month 144</v>
      </c>
      <c r="ES69" s="217" t="str">
        <f t="shared" si="32"/>
        <v>Month 145</v>
      </c>
      <c r="ET69" s="217" t="str">
        <f t="shared" si="32"/>
        <v>Month 146</v>
      </c>
      <c r="EU69" s="217" t="str">
        <f t="shared" si="32"/>
        <v>Month 147</v>
      </c>
      <c r="EV69" s="217" t="str">
        <f t="shared" si="32"/>
        <v>Month 148</v>
      </c>
      <c r="EW69" s="217" t="str">
        <f t="shared" si="32"/>
        <v>Month 149</v>
      </c>
      <c r="EX69" s="217" t="str">
        <f t="shared" si="32"/>
        <v>Month 150</v>
      </c>
      <c r="EY69" s="217" t="str">
        <f t="shared" si="32"/>
        <v>Month 151</v>
      </c>
      <c r="EZ69" s="217" t="str">
        <f t="shared" si="32"/>
        <v>Month 152</v>
      </c>
      <c r="FA69" s="217" t="str">
        <f t="shared" si="32"/>
        <v>Month 153</v>
      </c>
      <c r="FB69" s="217" t="str">
        <f t="shared" si="32"/>
        <v>Month 154</v>
      </c>
      <c r="FC69" s="217" t="str">
        <f t="shared" si="32"/>
        <v>Month 155</v>
      </c>
      <c r="FD69" s="217" t="str">
        <f t="shared" si="32"/>
        <v>Month 156</v>
      </c>
      <c r="FE69" s="217" t="str">
        <f t="shared" si="32"/>
        <v>Month 157</v>
      </c>
      <c r="FF69" s="217" t="str">
        <f t="shared" si="32"/>
        <v>Month 158</v>
      </c>
      <c r="FG69" s="217" t="str">
        <f t="shared" si="32"/>
        <v>Month 159</v>
      </c>
      <c r="FH69" s="217" t="str">
        <f t="shared" si="32"/>
        <v>Month 160</v>
      </c>
      <c r="FI69" s="217" t="str">
        <f t="shared" si="32"/>
        <v>Month 161</v>
      </c>
      <c r="FJ69" s="217" t="str">
        <f t="shared" si="32"/>
        <v>Month 162</v>
      </c>
      <c r="FK69" s="217" t="str">
        <f t="shared" si="32"/>
        <v>Month 163</v>
      </c>
      <c r="FL69" s="217" t="str">
        <f t="shared" si="32"/>
        <v>Month 164</v>
      </c>
      <c r="FM69" s="217" t="str">
        <f t="shared" si="32"/>
        <v>Month 165</v>
      </c>
      <c r="FN69" s="217" t="str">
        <f t="shared" si="32"/>
        <v>Month 166</v>
      </c>
      <c r="FO69" s="217" t="str">
        <f t="shared" si="32"/>
        <v>Month 167</v>
      </c>
      <c r="FP69" s="217" t="str">
        <f t="shared" si="32"/>
        <v>Month 168</v>
      </c>
      <c r="FQ69" s="217" t="str">
        <f t="shared" si="32"/>
        <v>Month 169</v>
      </c>
      <c r="FR69" s="217" t="str">
        <f t="shared" si="32"/>
        <v>Month 170</v>
      </c>
      <c r="FS69" s="217" t="str">
        <f t="shared" si="32"/>
        <v>Month 171</v>
      </c>
      <c r="FT69" s="217" t="str">
        <f t="shared" si="32"/>
        <v>Month 172</v>
      </c>
      <c r="FU69" s="217" t="str">
        <f t="shared" si="32"/>
        <v>Month 173</v>
      </c>
      <c r="FV69" s="217" t="str">
        <f t="shared" si="32"/>
        <v>Month 174</v>
      </c>
      <c r="FW69" s="217" t="str">
        <f t="shared" si="32"/>
        <v>Month 175</v>
      </c>
      <c r="FX69" s="217" t="str">
        <f t="shared" si="32"/>
        <v>Month 176</v>
      </c>
      <c r="FY69" s="217" t="str">
        <f t="shared" si="32"/>
        <v>Month 177</v>
      </c>
      <c r="FZ69" s="217" t="str">
        <f t="shared" si="32"/>
        <v>Month 178</v>
      </c>
      <c r="GA69" s="217" t="str">
        <f t="shared" si="32"/>
        <v>Month 179</v>
      </c>
      <c r="GB69" s="217" t="str">
        <f t="shared" si="32"/>
        <v>Month 180</v>
      </c>
      <c r="GC69" s="217"/>
    </row>
    <row r="70" spans="2:185">
      <c r="B70" s="330"/>
      <c r="D70" s="211" t="s">
        <v>357</v>
      </c>
      <c r="E70" s="199">
        <f>NPV($E$10,E7:$GB7)</f>
        <v>290.00000000149572</v>
      </c>
      <c r="F70" s="199">
        <f>NPV($E$10,F7:$GB7)</f>
        <v>284.17995624952181</v>
      </c>
      <c r="G70" s="199">
        <f>NPV($E$10,G7:$GB7)</f>
        <v>278.47602446911759</v>
      </c>
      <c r="H70" s="199">
        <f>NPV($E$10,H7:$GB7)</f>
        <v>272.88587825670118</v>
      </c>
      <c r="I70" s="199">
        <f>NPV($E$10,I7:$GB7)</f>
        <v>267.40723767673984</v>
      </c>
      <c r="J70" s="199">
        <f>NPV($E$10,J7:$GB7)</f>
        <v>262.0378683315277</v>
      </c>
      <c r="K70" s="199">
        <f>NPV($E$10,K7:$GB7)</f>
        <v>256.7755804495493</v>
      </c>
      <c r="L70" s="199">
        <f>NPV($E$10,L7:$GB7)</f>
        <v>251.61822799206456</v>
      </c>
      <c r="M70" s="199">
        <f>NPV($E$10,M7:$GB7)</f>
        <v>246.5637077775533</v>
      </c>
      <c r="N70" s="199">
        <f>NPV($E$10,N7:$GB7)</f>
        <v>241.60995862365246</v>
      </c>
      <c r="O70" s="199">
        <f>NPV($E$10,O7:$GB7)</f>
        <v>236.75496050624417</v>
      </c>
      <c r="P70" s="199">
        <f>NPV($E$10,P7:$GB7)</f>
        <v>231.99673373534858</v>
      </c>
      <c r="Q70" s="218">
        <f>NPV($E$10,Q66:$GB66)</f>
        <v>238.70000505485842</v>
      </c>
      <c r="R70" s="199">
        <f>NPV($E$10,R66:$GB66)</f>
        <v>233.90101592987668</v>
      </c>
      <c r="S70" s="199">
        <f>NPV($E$10,S66:$GB66)</f>
        <v>229.19764640454446</v>
      </c>
      <c r="T70" s="199">
        <f>NPV($E$10,T66:$GB66)</f>
        <v>224.58797889532229</v>
      </c>
      <c r="U70" s="199">
        <f>NPV($E$10,U66:$GB66)</f>
        <v>220.0701340955118</v>
      </c>
      <c r="V70" s="199">
        <f>NPV($E$10,V66:$GB66)</f>
        <v>215.64227020864104</v>
      </c>
      <c r="W70" s="199">
        <f>NPV($E$10,W66:$GB66)</f>
        <v>211.30258219716674</v>
      </c>
      <c r="X70" s="199">
        <f>NPV($E$10,X66:$GB66)</f>
        <v>207.0493010461835</v>
      </c>
      <c r="Y70" s="199">
        <f>NPV($E$10,Y66:$GB66)</f>
        <v>202.88069304184748</v>
      </c>
      <c r="Z70" s="199">
        <f>NPV($E$10,Z66:$GB66)</f>
        <v>198.79505906421105</v>
      </c>
      <c r="AA70" s="199">
        <f>NPV($E$10,AA66:$GB66)</f>
        <v>194.79073389418869</v>
      </c>
      <c r="AB70" s="199">
        <f>NPV($E$10,AB66:$GB66)</f>
        <v>190.86608553436216</v>
      </c>
      <c r="AC70" s="199">
        <f>NPV($E$10,AC66:$GB66)</f>
        <v>187.01951454335619</v>
      </c>
      <c r="AD70" s="199">
        <f>NPV($E$10,AD66:$GB66)</f>
        <v>183.2494533835085</v>
      </c>
      <c r="AE70" s="199">
        <f>NPV($E$10,AE66:$GB66)</f>
        <v>179.55436578156701</v>
      </c>
      <c r="AF70" s="199">
        <f>NPV($E$10,AF66:$GB66)</f>
        <v>175.93274610216011</v>
      </c>
      <c r="AG70" s="199">
        <f>NPV($E$10,AG66:$GB66)</f>
        <v>172.38311873377316</v>
      </c>
      <c r="AH70" s="199">
        <f>NPV($E$10,AH66:$GB66)</f>
        <v>168.90403748699293</v>
      </c>
      <c r="AI70" s="199">
        <f>NPV($E$10,AI66:$GB66)</f>
        <v>165.4940850047667</v>
      </c>
      <c r="AJ70" s="199">
        <f>NPV($E$10,AJ66:$GB66)</f>
        <v>162.15187218443558</v>
      </c>
      <c r="AK70" s="199">
        <f>NPV($E$10,AK66:$GB66)</f>
        <v>158.87603761131066</v>
      </c>
      <c r="AL70" s="199">
        <f>NPV($E$10,AL66:$GB66)</f>
        <v>155.66524700355836</v>
      </c>
      <c r="AM70" s="199">
        <f>NPV($E$10,AM66:$GB66)</f>
        <v>152.51819266816645</v>
      </c>
      <c r="AN70" s="199">
        <f>NPV($E$10,AN66:$GB66)</f>
        <v>149.43359296777263</v>
      </c>
      <c r="AO70" s="199">
        <f>NPV($E$10,AO66:$GB66)</f>
        <v>146.41019179813605</v>
      </c>
      <c r="AP70" s="199">
        <f>NPV($E$10,AP66:$GB66)</f>
        <v>143.44675807603869</v>
      </c>
      <c r="AQ70" s="199">
        <f>NPV($E$10,AQ66:$GB66)</f>
        <v>140.54208523740834</v>
      </c>
      <c r="AR70" s="199">
        <f>NPV($E$10,AR66:$GB66)</f>
        <v>137.69499074545863</v>
      </c>
      <c r="AS70" s="199">
        <f>NPV($E$10,AS66:$GB66)</f>
        <v>134.90431560864317</v>
      </c>
      <c r="AT70" s="199">
        <f>NPV($E$10,AT66:$GB66)</f>
        <v>132.16892390823091</v>
      </c>
      <c r="AU70" s="199">
        <f>NPV($E$10,AU66:$GB66)</f>
        <v>129.48770233530769</v>
      </c>
      <c r="AV70" s="199">
        <f>NPV($E$10,AV66:$GB66)</f>
        <v>126.85955973701365</v>
      </c>
      <c r="AW70" s="199">
        <f>NPV($E$10,AW66:$GB66)</f>
        <v>124.2834266718374</v>
      </c>
      <c r="AX70" s="199">
        <f>NPV($E$10,AX66:$GB66)</f>
        <v>121.75825497377592</v>
      </c>
      <c r="AY70" s="199">
        <f>NPV($E$10,AY66:$GB66)</f>
        <v>119.28301732519382</v>
      </c>
      <c r="AZ70" s="199">
        <f>NPV($E$10,AZ66:$GB66)</f>
        <v>116.856706838197</v>
      </c>
      <c r="BA70" s="199">
        <f>NPV($E$10,BA66:$GB66)</f>
        <v>114.47833664435832</v>
      </c>
      <c r="BB70" s="199">
        <f>NPV($E$10,BB66:$GB66)</f>
        <v>112.14693949262268</v>
      </c>
      <c r="BC70" s="199">
        <f>NPV($E$10,BC66:$GB66)</f>
        <v>109.86156735522985</v>
      </c>
      <c r="BD70" s="199">
        <f>NPV($E$10,BD66:$GB66)</f>
        <v>107.62129104149466</v>
      </c>
      <c r="BE70" s="199">
        <f>NPV($E$10,BE66:$GB66)</f>
        <v>105.42519981928506</v>
      </c>
      <c r="BF70" s="199">
        <f>NPV($E$10,BF66:$GB66)</f>
        <v>103.27240104404622</v>
      </c>
      <c r="BG70" s="199">
        <f>NPV($E$10,BG66:$GB66)</f>
        <v>101.16201979521692</v>
      </c>
      <c r="BH70" s="199">
        <f>NPV($E$10,BH66:$GB66)</f>
        <v>99.093198519892155</v>
      </c>
      <c r="BI70" s="199">
        <f>NPV($E$10,BI66:$GB66)</f>
        <v>97.065096683585139</v>
      </c>
      <c r="BJ70" s="199">
        <f>NPV($E$10,BJ66:$GB66)</f>
        <v>95.076890427947404</v>
      </c>
      <c r="BK70" s="199">
        <f>NPV($E$10,BK66:$GB66)</f>
        <v>93.12777223530621</v>
      </c>
      <c r="BL70" s="199">
        <f>NPV($E$10,BL66:$GB66)</f>
        <v>91.216950599884484</v>
      </c>
      <c r="BM70" s="199">
        <f>NPV($E$10,BM66:$GB66)</f>
        <v>89.343649705566122</v>
      </c>
      <c r="BN70" s="199">
        <f>NPV($E$10,BN66:$GB66)</f>
        <v>87.50710911007917</v>
      </c>
      <c r="BO70" s="199">
        <f>NPV($E$10,BO66:$GB66)</f>
        <v>85.706583435465177</v>
      </c>
      <c r="BP70" s="199">
        <f>NPV($E$10,BP66:$GB66)</f>
        <v>83.941342064709289</v>
      </c>
      <c r="BQ70" s="199">
        <f>NPV($E$10,BQ66:$GB66)</f>
        <v>82.210668844408431</v>
      </c>
      <c r="BR70" s="199">
        <f>NPV($E$10,BR66:$GB66)</f>
        <v>80.513861793355474</v>
      </c>
      <c r="BS70" s="199">
        <f>NPV($E$10,BS66:$GB66)</f>
        <v>78.850232816920439</v>
      </c>
      <c r="BT70" s="199">
        <f>NPV($E$10,BT66:$GB66)</f>
        <v>77.219107427112903</v>
      </c>
      <c r="BU70" s="199">
        <f>NPV($E$10,BU66:$GB66)</f>
        <v>75.619824468211846</v>
      </c>
      <c r="BV70" s="199">
        <f>NPV($E$10,BV66:$GB66)</f>
        <v>74.051735847849898</v>
      </c>
      <c r="BW70" s="199">
        <f>NPV($E$10,BW66:$GB66)</f>
        <v>72.514206273443662</v>
      </c>
      <c r="BX70" s="199">
        <f>NPV($E$10,BX66:$GB66)</f>
        <v>71.006612993862305</v>
      </c>
      <c r="BY70" s="199">
        <f>NPV($E$10,BY66:$GB66)</f>
        <v>69.528345546228252</v>
      </c>
      <c r="BZ70" s="199">
        <f>NPV($E$10,BZ66:$GB66)</f>
        <v>68.078805507749507</v>
      </c>
      <c r="CA70" s="199">
        <f>NPV($E$10,CA66:$GB66)</f>
        <v>66.657406252478197</v>
      </c>
      <c r="CB70" s="199">
        <f>NPV($E$10,CB66:$GB66)</f>
        <v>65.263572712901336</v>
      </c>
      <c r="CC70" s="199">
        <f>NPV($E$10,CC66:$GB66)</f>
        <v>63.896741146262166</v>
      </c>
      <c r="CD70" s="199">
        <f>NPV($E$10,CD66:$GB66)</f>
        <v>62.556358905519978</v>
      </c>
      <c r="CE70" s="199">
        <f>NPV($E$10,CE66:$GB66)</f>
        <v>61.241884214853769</v>
      </c>
      <c r="CF70" s="199">
        <f>NPV($E$10,CF66:$GB66)</f>
        <v>59.952785949618416</v>
      </c>
      <c r="CG70" s="199">
        <f>NPV($E$10,CG66:$GB66)</f>
        <v>58.688543420664374</v>
      </c>
      <c r="CH70" s="199">
        <f>NPV($E$10,CH66:$GB66)</f>
        <v>57.44864616293227</v>
      </c>
      <c r="CI70" s="199">
        <f>NPV($E$10,CI66:$GB66)</f>
        <v>56.232593728236836</v>
      </c>
      <c r="CJ70" s="199">
        <f>NPV($E$10,CJ66:$GB66)</f>
        <v>55.039895482156233</v>
      </c>
      <c r="CK70" s="199">
        <f>NPV($E$10,CK66:$GB66)</f>
        <v>53.870070404942837</v>
      </c>
      <c r="CL70" s="199">
        <f>NPV($E$10,CL66:$GB66)</f>
        <v>52.722646896375863</v>
      </c>
      <c r="CM70" s="199">
        <f>NPV($E$10,CM66:$GB66)</f>
        <v>51.597162584475626</v>
      </c>
      <c r="CN70" s="199">
        <f>NPV($E$10,CN66:$GB66)</f>
        <v>50.493164138001518</v>
      </c>
      <c r="CO70" s="199">
        <f>NPV($E$10,CO66:$GB66)</f>
        <v>49.41020708265809</v>
      </c>
      <c r="CP70" s="199">
        <f>NPV($E$10,CP66:$GB66)</f>
        <v>48.347855620933963</v>
      </c>
      <c r="CQ70" s="199">
        <f>NPV($E$10,CQ66:$GB66)</f>
        <v>47.305682455500168</v>
      </c>
      <c r="CR70" s="199">
        <f>NPV($E$10,CR66:$GB66)</f>
        <v>46.283268616096628</v>
      </c>
      <c r="CS70" s="199">
        <f>NPV($E$10,CS66:$GB66)</f>
        <v>45.280203289835796</v>
      </c>
      <c r="CT70" s="199">
        <f>NPV($E$10,CT66:$GB66)</f>
        <v>44.296083654855174</v>
      </c>
      <c r="CU70" s="199">
        <f>NPV($E$10,CU66:$GB66)</f>
        <v>43.330514717250068</v>
      </c>
      <c r="CV70" s="199">
        <f>NPV($E$10,CV66:$GB66)</f>
        <v>42.383109151221561</v>
      </c>
      <c r="CW70" s="199">
        <f>NPV($E$10,CW66:$GB66)</f>
        <v>41.453487142373291</v>
      </c>
      <c r="CX70" s="199">
        <f>NPV($E$10,CX66:$GB66)</f>
        <v>40.541276234094958</v>
      </c>
      <c r="CY70" s="199">
        <f>NPV($E$10,CY66:$GB66)</f>
        <v>39.646111176968709</v>
      </c>
      <c r="CZ70" s="199">
        <f>NPV($E$10,CZ66:$GB66)</f>
        <v>38.767633781138166</v>
      </c>
      <c r="DA70" s="199">
        <f>NPV($E$10,DA66:$GB66)</f>
        <v>37.905492771579439</v>
      </c>
      <c r="DB70" s="199">
        <f>NPV($E$10,DB66:$GB66)</f>
        <v>37.059343646216448</v>
      </c>
      <c r="DC70" s="199">
        <f>NPV($E$10,DC66:$GB66)</f>
        <v>36.22884853682131</v>
      </c>
      <c r="DD70" s="199">
        <f>NPV($E$10,DD66:$GB66)</f>
        <v>35.413676072645032</v>
      </c>
      <c r="DE70" s="199">
        <f>NPV($E$10,DE66:$GB66)</f>
        <v>34.613501246721739</v>
      </c>
      <c r="DF70" s="199">
        <f>NPV($E$10,DF66:$GB66)</f>
        <v>33.828005284793427</v>
      </c>
      <c r="DG70" s="199">
        <f>NPV($E$10,DG66:$GB66)</f>
        <v>33.056875516800858</v>
      </c>
      <c r="DH70" s="199">
        <f>NPV($E$10,DH66:$GB66)</f>
        <v>32.299805250889577</v>
      </c>
      <c r="DI70" s="199">
        <f>NPV($E$10,DI66:$GB66)</f>
        <v>31.556493649879041</v>
      </c>
      <c r="DJ70" s="199">
        <f>NPV($E$10,DJ66:$GB66)</f>
        <v>30.826645610145654</v>
      </c>
      <c r="DK70" s="199">
        <f>NPV($E$10,DK66:$GB66)</f>
        <v>30.109971642869539</v>
      </c>
      <c r="DL70" s="199">
        <f>NPV($E$10,DL66:$GB66)</f>
        <v>29.406187757598136</v>
      </c>
      <c r="DM70" s="199">
        <f>NPV($E$10,DM66:$GB66)</f>
        <v>28.715015348078484</v>
      </c>
      <c r="DN70" s="199">
        <f>NPV($E$10,DN66:$GB66)</f>
        <v>28.036181080312417</v>
      </c>
      <c r="DO70" s="199">
        <f>NPV($E$10,DO66:$GB66)</f>
        <v>27.369416782789269</v>
      </c>
      <c r="DP70" s="199">
        <f>NPV($E$10,DP66:$GB66)</f>
        <v>26.714459338851629</v>
      </c>
      <c r="DQ70" s="199">
        <f>NPV($E$10,DQ66:$GB66)</f>
        <v>26.071050581150484</v>
      </c>
      <c r="DR70" s="199">
        <f>NPV($E$10,DR66:$GB66)</f>
        <v>25.438937188147278</v>
      </c>
      <c r="DS70" s="199">
        <f>NPV($E$10,DS66:$GB66)</f>
        <v>24.817870582620849</v>
      </c>
      <c r="DT70" s="199">
        <f>NPV($E$10,DT66:$GB66)</f>
        <v>24.207606832138179</v>
      </c>
      <c r="DU70" s="199">
        <f>NPV($E$10,DU66:$GB66)</f>
        <v>23.607906551449059</v>
      </c>
      <c r="DV70" s="199">
        <f>NPV($E$10,DV66:$GB66)</f>
        <v>23.018534806764556</v>
      </c>
      <c r="DW70" s="199">
        <f>NPV($E$10,DW66:$GB66)</f>
        <v>22.439261021881499</v>
      </c>
      <c r="DX70" s="199">
        <f>NPV($E$10,DX66:$GB66)</f>
        <v>21.869858886114319</v>
      </c>
      <c r="DY70" s="199">
        <f>NPV($E$10,DY66:$GB66)</f>
        <v>21.310106263997508</v>
      </c>
      <c r="DZ70" s="199">
        <f>NPV($E$10,DZ66:$GB66)</f>
        <v>20.759785106722063</v>
      </c>
      <c r="EA70" s="199">
        <f>NPV($E$10,EA66:$GB66)</f>
        <v>20.218681365270466</v>
      </c>
      <c r="EB70" s="199">
        <f>NPV($E$10,EB66:$GB66)</f>
        <v>19.686584905214733</v>
      </c>
      <c r="EC70" s="199">
        <f>NPV($E$10,EC66:$GB66)</f>
        <v>19.163289423143677</v>
      </c>
      <c r="ED70" s="199">
        <f>NPV($E$10,ED66:$GB66)</f>
        <v>18.648592364685399</v>
      </c>
      <c r="EE70" s="199">
        <f>NPV($E$10,EE66:$GB66)</f>
        <v>18.142294844092142</v>
      </c>
      <c r="EF70" s="199">
        <f>NPV($E$10,EF66:$GB66)</f>
        <v>17.644201565355139</v>
      </c>
      <c r="EG70" s="199">
        <f>NPV($E$10,EG66:$GB66)</f>
        <v>17.154120744817664</v>
      </c>
      <c r="EH70" s="199">
        <f>NPV($E$10,EH66:$GB66)</f>
        <v>16.671864035255247</v>
      </c>
      <c r="EI70" s="199">
        <f>NPV($E$10,EI66:$GB66)</f>
        <v>16.197246451392527</v>
      </c>
      <c r="EJ70" s="199">
        <f>NPV($E$10,EJ66:$GB66)</f>
        <v>15.730086296826784</v>
      </c>
      <c r="EK70" s="199">
        <f>NPV($E$10,EK66:$GB66)</f>
        <v>15.270205092328922</v>
      </c>
      <c r="EL70" s="199">
        <f>NPV($E$10,EL66:$GB66)</f>
        <v>14.817427505493029</v>
      </c>
      <c r="EM70" s="199">
        <f>NPV($E$10,EM66:$GB66)</f>
        <v>14.371581281706355</v>
      </c>
      <c r="EN70" s="199">
        <f>NPV($E$10,EN66:$GB66)</f>
        <v>13.932497176412154</v>
      </c>
      <c r="EO70" s="199">
        <f>NPV($E$10,EO66:$GB66)</f>
        <v>13.500008888638039</v>
      </c>
      <c r="EP70" s="199">
        <f>NPV($E$10,EP66:$GB66)</f>
        <v>13.073952995763499</v>
      </c>
      <c r="EQ70" s="199">
        <f>NPV($E$10,EQ66:$GB66)</f>
        <v>12.654168889500323</v>
      </c>
      <c r="ER70" s="199">
        <f>NPV($E$10,ER66:$GB66)</f>
        <v>12.24049871306044</v>
      </c>
      <c r="ES70" s="199">
        <f>NPV($E$10,ES66:$GB66)</f>
        <v>11.832787299486029</v>
      </c>
      <c r="ET70" s="199">
        <f>NPV($E$10,ET66:$GB66)</f>
        <v>11.430882111117359</v>
      </c>
      <c r="EU70" s="199">
        <f>NPV($E$10,EU66:$GB66)</f>
        <v>11.034633180174163</v>
      </c>
      <c r="EV70" s="199">
        <f>NPV($E$10,EV66:$GB66)</f>
        <v>10.643893050426904</v>
      </c>
      <c r="EW70" s="199">
        <f>NPV($E$10,EW66:$GB66)</f>
        <v>10.258516719934706</v>
      </c>
      <c r="EX70" s="199">
        <f>NPV($E$10,EX66:$GB66)</f>
        <v>9.8783615848272177</v>
      </c>
      <c r="EY70" s="199">
        <f>NPV($E$10,EY66:$GB66)</f>
        <v>9.5032873841079919</v>
      </c>
      <c r="EZ70" s="199">
        <f>NPV($E$10,EZ66:$GB66)</f>
        <v>9.133156145457523</v>
      </c>
      <c r="FA70" s="199">
        <f>NPV($E$10,FA66:$GB66)</f>
        <v>8.7678321320144654</v>
      </c>
      <c r="FB70" s="199">
        <f>NPV($E$10,FB66:$GB66)</f>
        <v>8.4071817901138832</v>
      </c>
      <c r="FC70" s="199">
        <f>NPV($E$10,FC66:$GB66)</f>
        <v>8.0510736979618649</v>
      </c>
      <c r="FD70" s="199">
        <f>NPV($E$10,FD66:$GB66)</f>
        <v>7.6993785152262619</v>
      </c>
      <c r="FE70" s="199">
        <f>NPV($E$10,FE66:$GB66)</f>
        <v>7.3519689335235423</v>
      </c>
      <c r="FF70" s="199">
        <f>NPV($E$10,FF66:$GB66)</f>
        <v>7.0087196277823081</v>
      </c>
      <c r="FG70" s="199">
        <f>NPV($E$10,FG66:$GB66)</f>
        <v>6.6695072084642417</v>
      </c>
      <c r="FH70" s="199">
        <f>NPV($E$10,FH66:$GB66)</f>
        <v>6.3342101746237223</v>
      </c>
      <c r="FI70" s="199">
        <f>NPV($E$10,FI66:$GB66)</f>
        <v>6.0027088677876126</v>
      </c>
      <c r="FJ70" s="199">
        <f>NPV($E$10,FJ66:$GB66)</f>
        <v>5.6748854266371245</v>
      </c>
      <c r="FK70" s="199">
        <f>NPV($E$10,FK66:$GB66)</f>
        <v>5.3506237424739824</v>
      </c>
      <c r="FL70" s="199">
        <f>NPV($E$10,FL66:$GB66)</f>
        <v>5.029809415453447</v>
      </c>
      <c r="FM70" s="199">
        <f>NPV($E$10,FM66:$GB66)</f>
        <v>4.7123297115670555</v>
      </c>
      <c r="FN70" s="199">
        <f>NPV($E$10,FN66:$GB66)</f>
        <v>4.3980735203582988</v>
      </c>
      <c r="FO70" s="199">
        <f>NPV($E$10,FO66:$GB66)</f>
        <v>4.0869313133547296</v>
      </c>
      <c r="FP70" s="199">
        <f>NPV($E$10,FP66:$GB66)</f>
        <v>3.7787951032003004</v>
      </c>
      <c r="FQ70" s="199">
        <f>NPV($E$10,FQ66:$GB66)</f>
        <v>3.4735584034720524</v>
      </c>
      <c r="FR70" s="199">
        <f>NPV($E$10,FR66:$GB66)</f>
        <v>3.1711161891655473</v>
      </c>
      <c r="FS70" s="199">
        <f>NPV($E$10,FS66:$GB66)</f>
        <v>2.8713648578337136</v>
      </c>
      <c r="FT70" s="199">
        <f>NPV($E$10,FT66:$GB66)</f>
        <v>2.5742021913640798</v>
      </c>
      <c r="FU70" s="199">
        <f>NPV($E$10,FU66:$GB66)</f>
        <v>2.2795273183796048</v>
      </c>
      <c r="FV70" s="199">
        <f>NPV($E$10,FV66:$GB66)</f>
        <v>1.9872406772486377</v>
      </c>
      <c r="FW70" s="199">
        <f>NPV($E$10,FW66:$GB66)</f>
        <v>1.6972439796897223</v>
      </c>
      <c r="FX70" s="199">
        <f>NPV($E$10,FX66:$GB66)</f>
        <v>1.4094401749572991</v>
      </c>
      <c r="FY70" s="199">
        <f>NPV($E$10,FY66:$GB66)</f>
        <v>1.1237334145945421</v>
      </c>
      <c r="FZ70" s="199">
        <f>NPV($E$10,FZ66:$GB66)</f>
        <v>0.84002901773984917</v>
      </c>
      <c r="GA70" s="199">
        <f>NPV($E$10,GA66:$GB66)</f>
        <v>0.55823343697373062</v>
      </c>
      <c r="GB70" s="199">
        <f>NPV($E$10,GB66:$GB66)</f>
        <v>0.27825422469307504</v>
      </c>
      <c r="GC70" s="199">
        <f>NPV($E$10,$GC66:GC66)</f>
        <v>0</v>
      </c>
    </row>
    <row r="71" spans="2:185">
      <c r="B71" s="219"/>
      <c r="D71" s="211" t="s">
        <v>358</v>
      </c>
      <c r="E71" s="199">
        <f>E70*$E$10</f>
        <v>4.1799562480260537</v>
      </c>
      <c r="F71" s="199">
        <f t="shared" ref="F71:BQ71" si="33">F70*$E$10</f>
        <v>4.096068219595975</v>
      </c>
      <c r="G71" s="199">
        <f t="shared" si="33"/>
        <v>4.0138537875832441</v>
      </c>
      <c r="H71" s="199">
        <f t="shared" si="33"/>
        <v>3.933279420038938</v>
      </c>
      <c r="I71" s="199">
        <f t="shared" si="33"/>
        <v>3.8543122547879713</v>
      </c>
      <c r="J71" s="199">
        <f t="shared" si="33"/>
        <v>3.7769200860212013</v>
      </c>
      <c r="K71" s="199">
        <f t="shared" si="33"/>
        <v>3.701071351155429</v>
      </c>
      <c r="L71" s="199">
        <f t="shared" si="33"/>
        <v>3.6267351179560339</v>
      </c>
      <c r="M71" s="199">
        <f t="shared" si="33"/>
        <v>3.5538810719170288</v>
      </c>
      <c r="N71" s="199">
        <f t="shared" si="33"/>
        <v>3.4824795038932539</v>
      </c>
      <c r="O71" s="199">
        <f t="shared" si="33"/>
        <v>3.4125012979797682</v>
      </c>
      <c r="P71" s="199">
        <f t="shared" si="33"/>
        <v>3.3439179196334674</v>
      </c>
      <c r="Q71" s="199">
        <f t="shared" si="33"/>
        <v>3.4405364742336553</v>
      </c>
      <c r="R71" s="199">
        <f t="shared" si="33"/>
        <v>3.3713655618989202</v>
      </c>
      <c r="S71" s="199">
        <f t="shared" si="33"/>
        <v>3.3035728762641399</v>
      </c>
      <c r="T71" s="199">
        <f t="shared" si="33"/>
        <v>3.2371307779662208</v>
      </c>
      <c r="U71" s="199">
        <f t="shared" si="33"/>
        <v>3.1720121793507641</v>
      </c>
      <c r="V71" s="199">
        <f t="shared" si="33"/>
        <v>3.1081905334223539</v>
      </c>
      <c r="W71" s="199">
        <f t="shared" si="33"/>
        <v>3.0456398230156223</v>
      </c>
      <c r="X71" s="199">
        <f t="shared" si="33"/>
        <v>2.9843345501826151</v>
      </c>
      <c r="Y71" s="199">
        <f t="shared" si="33"/>
        <v>2.92424972579225</v>
      </c>
      <c r="Z71" s="199">
        <f t="shared" si="33"/>
        <v>2.8653608593374882</v>
      </c>
      <c r="AA71" s="199">
        <f t="shared" si="33"/>
        <v>2.8076439489461897</v>
      </c>
      <c r="AB71" s="199">
        <f t="shared" si="33"/>
        <v>2.7510754715914394</v>
      </c>
      <c r="AC71" s="199">
        <f t="shared" si="33"/>
        <v>2.6956323734974803</v>
      </c>
      <c r="AD71" s="199">
        <f t="shared" si="33"/>
        <v>2.6412920607372579</v>
      </c>
      <c r="AE71" s="199">
        <f t="shared" si="33"/>
        <v>2.5880323900177431</v>
      </c>
      <c r="AF71" s="199">
        <f t="shared" si="33"/>
        <v>2.5358316596493538</v>
      </c>
      <c r="AG71" s="199">
        <f t="shared" si="33"/>
        <v>2.4846686006956409</v>
      </c>
      <c r="AH71" s="199">
        <f t="shared" si="33"/>
        <v>2.4345223682997985</v>
      </c>
      <c r="AI71" s="199">
        <f t="shared" si="33"/>
        <v>2.3853725331843503</v>
      </c>
      <c r="AJ71" s="199">
        <f t="shared" si="33"/>
        <v>2.3371990733205439</v>
      </c>
      <c r="AK71" s="199">
        <f t="shared" si="33"/>
        <v>2.2899823657641214</v>
      </c>
      <c r="AL71" s="199">
        <f t="shared" si="33"/>
        <v>2.2437031786540924</v>
      </c>
      <c r="AM71" s="199">
        <f t="shared" si="33"/>
        <v>2.1983426633712266</v>
      </c>
      <c r="AN71" s="199">
        <f t="shared" si="33"/>
        <v>2.1538823468531096</v>
      </c>
      <c r="AO71" s="199">
        <f t="shared" si="33"/>
        <v>2.1103041240626044</v>
      </c>
      <c r="AP71" s="199">
        <f t="shared" si="33"/>
        <v>2.0675902506066453</v>
      </c>
      <c r="AQ71" s="199">
        <f t="shared" si="33"/>
        <v>2.0257233355023629</v>
      </c>
      <c r="AR71" s="199">
        <f t="shared" si="33"/>
        <v>1.9846863340875893</v>
      </c>
      <c r="AS71" s="199">
        <f t="shared" si="33"/>
        <v>1.9444625410728218</v>
      </c>
      <c r="AT71" s="199">
        <f t="shared" si="33"/>
        <v>1.9050355837318635</v>
      </c>
      <c r="AU71" s="199">
        <f t="shared" si="33"/>
        <v>1.8663894152283296</v>
      </c>
      <c r="AV71" s="199">
        <f t="shared" si="33"/>
        <v>1.8285083080752749</v>
      </c>
      <c r="AW71" s="199">
        <f t="shared" si="33"/>
        <v>1.7913768477253629</v>
      </c>
      <c r="AX71" s="199">
        <f t="shared" si="33"/>
        <v>1.7549799262888242</v>
      </c>
      <c r="AY71" s="199">
        <f t="shared" si="33"/>
        <v>1.7193027363768012</v>
      </c>
      <c r="AZ71" s="199">
        <f t="shared" si="33"/>
        <v>1.6843307650674177</v>
      </c>
      <c r="BA71" s="199">
        <f t="shared" si="33"/>
        <v>1.6500497879922327</v>
      </c>
      <c r="BB71" s="199">
        <f t="shared" si="33"/>
        <v>1.6164458635405869</v>
      </c>
      <c r="BC71" s="199">
        <f t="shared" si="33"/>
        <v>1.5835053271795161</v>
      </c>
      <c r="BD71" s="199">
        <f t="shared" si="33"/>
        <v>1.5512147858869165</v>
      </c>
      <c r="BE71" s="199">
        <f t="shared" si="33"/>
        <v>1.5195611126956652</v>
      </c>
      <c r="BF71" s="199">
        <f t="shared" si="33"/>
        <v>1.4885314413465067</v>
      </c>
      <c r="BG71" s="199">
        <f t="shared" si="33"/>
        <v>1.4581131610474876</v>
      </c>
      <c r="BH71" s="199">
        <f t="shared" si="33"/>
        <v>1.4282939113378379</v>
      </c>
      <c r="BI71" s="199">
        <f t="shared" si="33"/>
        <v>1.3990615770541797</v>
      </c>
      <c r="BJ71" s="199">
        <f t="shared" si="33"/>
        <v>1.3704042833970258</v>
      </c>
      <c r="BK71" s="199">
        <f t="shared" si="33"/>
        <v>1.3423103910955438</v>
      </c>
      <c r="BL71" s="199">
        <f t="shared" si="33"/>
        <v>1.3147684916686362</v>
      </c>
      <c r="BM71" s="199">
        <f t="shared" si="33"/>
        <v>1.2877674027803658</v>
      </c>
      <c r="BN71" s="199">
        <f t="shared" si="33"/>
        <v>1.2612961636878843</v>
      </c>
      <c r="BO71" s="199">
        <f t="shared" si="33"/>
        <v>1.2353440307799697</v>
      </c>
      <c r="BP71" s="199">
        <f t="shared" si="33"/>
        <v>1.209900473204359</v>
      </c>
      <c r="BQ71" s="199">
        <f t="shared" si="33"/>
        <v>1.1849551685821156</v>
      </c>
      <c r="BR71" s="199">
        <f t="shared" ref="BR71:EC71" si="34">BR70*$E$10</f>
        <v>1.1604979988072641</v>
      </c>
      <c r="BS71" s="199">
        <f t="shared" si="34"/>
        <v>1.136519045929985</v>
      </c>
      <c r="BT71" s="199">
        <f t="shared" si="34"/>
        <v>1.1130085881216927</v>
      </c>
      <c r="BU71" s="199">
        <f t="shared" si="34"/>
        <v>1.089957095720363</v>
      </c>
      <c r="BV71" s="199">
        <f t="shared" si="34"/>
        <v>1.067355227354478</v>
      </c>
      <c r="BW71" s="199">
        <f t="shared" si="34"/>
        <v>1.0451938261440261</v>
      </c>
      <c r="BX71" s="199">
        <f t="shared" si="34"/>
        <v>1.0234639159770065</v>
      </c>
      <c r="BY71" s="199">
        <f t="shared" si="34"/>
        <v>1.0021566978599044</v>
      </c>
      <c r="BZ71" s="199">
        <f t="shared" si="34"/>
        <v>0.98126354634069091</v>
      </c>
      <c r="CA71" s="199">
        <f t="shared" si="34"/>
        <v>0.96077600600282798</v>
      </c>
      <c r="CB71" s="199">
        <f t="shared" si="34"/>
        <v>0.94068578802892278</v>
      </c>
      <c r="CC71" s="199">
        <f t="shared" si="34"/>
        <v>0.92098476683256703</v>
      </c>
      <c r="CD71" s="199">
        <f t="shared" si="34"/>
        <v>0.90166497675703405</v>
      </c>
      <c r="CE71" s="199">
        <f t="shared" si="34"/>
        <v>0.88271860883946851</v>
      </c>
      <c r="CF71" s="199">
        <f t="shared" si="34"/>
        <v>0.86413800763925375</v>
      </c>
      <c r="CG71" s="199">
        <f t="shared" si="34"/>
        <v>0.84591566812927288</v>
      </c>
      <c r="CH71" s="199">
        <f t="shared" si="34"/>
        <v>0.8280442326487869</v>
      </c>
      <c r="CI71" s="199">
        <f t="shared" si="34"/>
        <v>0.81051648791669639</v>
      </c>
      <c r="CJ71" s="199">
        <f t="shared" si="34"/>
        <v>0.79332536210397697</v>
      </c>
      <c r="CK71" s="199">
        <f t="shared" si="34"/>
        <v>0.77646392196407876</v>
      </c>
      <c r="CL71" s="199">
        <f t="shared" si="34"/>
        <v>0.75992537002014171</v>
      </c>
      <c r="CM71" s="199">
        <f t="shared" si="34"/>
        <v>0.74370304180787117</v>
      </c>
      <c r="CN71" s="199">
        <f t="shared" si="34"/>
        <v>0.72779040317295152</v>
      </c>
      <c r="CO71" s="199">
        <f t="shared" si="34"/>
        <v>0.71218104762190559</v>
      </c>
      <c r="CP71" s="199">
        <f t="shared" si="34"/>
        <v>0.69686869372531779</v>
      </c>
      <c r="CQ71" s="199">
        <f t="shared" si="34"/>
        <v>0.68184718257236054</v>
      </c>
      <c r="CR71" s="199">
        <f t="shared" si="34"/>
        <v>0.66711047527559808</v>
      </c>
      <c r="CS71" s="199">
        <f t="shared" si="34"/>
        <v>0.65265265052504418</v>
      </c>
      <c r="CT71" s="199">
        <f t="shared" si="34"/>
        <v>0.63846790219048855</v>
      </c>
      <c r="CU71" s="199">
        <f t="shared" si="34"/>
        <v>0.62455053697110396</v>
      </c>
      <c r="CV71" s="199">
        <f t="shared" si="34"/>
        <v>0.61089497209139676</v>
      </c>
      <c r="CW71" s="199">
        <f t="shared" si="34"/>
        <v>0.59749573304254222</v>
      </c>
      <c r="CX71" s="199">
        <f t="shared" si="34"/>
        <v>0.58434745136821165</v>
      </c>
      <c r="CY71" s="199">
        <f t="shared" si="34"/>
        <v>0.57144486249396964</v>
      </c>
      <c r="CZ71" s="199">
        <f t="shared" si="34"/>
        <v>0.55878280359937449</v>
      </c>
      <c r="DA71" s="199">
        <f t="shared" si="34"/>
        <v>0.54635621153190583</v>
      </c>
      <c r="DB71" s="199">
        <f t="shared" si="34"/>
        <v>0.53416012076189012</v>
      </c>
      <c r="DC71" s="199">
        <f t="shared" si="34"/>
        <v>0.52218966137756806</v>
      </c>
      <c r="DD71" s="199">
        <f t="shared" si="34"/>
        <v>0.5104400571195169</v>
      </c>
      <c r="DE71" s="199">
        <f t="shared" si="34"/>
        <v>0.49890662345360659</v>
      </c>
      <c r="DF71" s="199">
        <f t="shared" si="34"/>
        <v>0.48758476568172882</v>
      </c>
      <c r="DG71" s="199">
        <f t="shared" si="34"/>
        <v>0.47646997708951228</v>
      </c>
      <c r="DH71" s="199">
        <f t="shared" si="34"/>
        <v>0.46555783713029064</v>
      </c>
      <c r="DI71" s="199">
        <f t="shared" si="34"/>
        <v>0.45484400964457267</v>
      </c>
      <c r="DJ71" s="199">
        <f t="shared" si="34"/>
        <v>0.44432424111430574</v>
      </c>
      <c r="DK71" s="199">
        <f t="shared" si="34"/>
        <v>0.4339943589512093</v>
      </c>
      <c r="DL71" s="199">
        <f t="shared" si="34"/>
        <v>0.42385026981850216</v>
      </c>
      <c r="DM71" s="199">
        <f t="shared" si="34"/>
        <v>0.41388795798532974</v>
      </c>
      <c r="DN71" s="199">
        <f t="shared" si="34"/>
        <v>0.40410348371323207</v>
      </c>
      <c r="DO71" s="199">
        <f t="shared" si="34"/>
        <v>0.39449298167399688</v>
      </c>
      <c r="DP71" s="199">
        <f t="shared" si="34"/>
        <v>0.38505265939825828</v>
      </c>
      <c r="DQ71" s="199">
        <f t="shared" si="34"/>
        <v>0.37577879575421097</v>
      </c>
      <c r="DR71" s="199">
        <f t="shared" si="34"/>
        <v>0.36666773945582798</v>
      </c>
      <c r="DS71" s="199">
        <f t="shared" si="34"/>
        <v>0.35771590759997574</v>
      </c>
      <c r="DT71" s="199">
        <f t="shared" si="34"/>
        <v>0.34891978423183545</v>
      </c>
      <c r="DU71" s="199">
        <f t="shared" si="34"/>
        <v>0.34027591893805431</v>
      </c>
      <c r="DV71" s="199">
        <f t="shared" si="34"/>
        <v>0.33178092546704979</v>
      </c>
      <c r="DW71" s="199">
        <f t="shared" si="34"/>
        <v>0.32343148037592173</v>
      </c>
      <c r="DX71" s="199">
        <f t="shared" si="34"/>
        <v>0.31522432170341436</v>
      </c>
      <c r="DY71" s="199">
        <f t="shared" si="34"/>
        <v>0.30715624766840038</v>
      </c>
      <c r="DZ71" s="199">
        <f t="shared" si="34"/>
        <v>0.29922411539335708</v>
      </c>
      <c r="EA71" s="199">
        <f t="shared" si="34"/>
        <v>0.2914248396523253</v>
      </c>
      <c r="EB71" s="199">
        <f t="shared" si="34"/>
        <v>0.28375539164283897</v>
      </c>
      <c r="EC71" s="199">
        <f t="shared" si="34"/>
        <v>0.27621279778133745</v>
      </c>
      <c r="ED71" s="199">
        <f t="shared" ref="ED71:GC71" si="35">ED70*$E$10</f>
        <v>0.26879413852157119</v>
      </c>
      <c r="EE71" s="199">
        <f t="shared" si="35"/>
        <v>0.26149654719552651</v>
      </c>
      <c r="EF71" s="199">
        <f t="shared" si="35"/>
        <v>0.25431720887640313</v>
      </c>
      <c r="EG71" s="199">
        <f t="shared" si="35"/>
        <v>0.24725335926318662</v>
      </c>
      <c r="EH71" s="199">
        <f t="shared" si="35"/>
        <v>0.2403022835863676</v>
      </c>
      <c r="EI71" s="199">
        <f t="shared" si="35"/>
        <v>0.23346131553436836</v>
      </c>
      <c r="EJ71" s="199">
        <f t="shared" si="35"/>
        <v>0.22672783620024484</v>
      </c>
      <c r="EK71" s="199">
        <f t="shared" si="35"/>
        <v>0.22009927304824253</v>
      </c>
      <c r="EL71" s="199">
        <f t="shared" si="35"/>
        <v>0.21357309889979051</v>
      </c>
      <c r="EM71" s="199">
        <f t="shared" si="35"/>
        <v>0.20714683093852734</v>
      </c>
      <c r="EN71" s="199">
        <f t="shared" si="35"/>
        <v>0.20081802973396196</v>
      </c>
      <c r="EO71" s="199">
        <f t="shared" si="35"/>
        <v>0.19458429828337515</v>
      </c>
      <c r="EP71" s="199">
        <f t="shared" si="35"/>
        <v>0.18844328107158179</v>
      </c>
      <c r="EQ71" s="199">
        <f t="shared" si="35"/>
        <v>0.18239266314817579</v>
      </c>
      <c r="ER71" s="199">
        <f t="shared" si="35"/>
        <v>0.17643016922188953</v>
      </c>
      <c r="ES71" s="199">
        <f t="shared" si="35"/>
        <v>0.17055356277170641</v>
      </c>
      <c r="ET71" s="199">
        <f t="shared" si="35"/>
        <v>0.16476064517437178</v>
      </c>
      <c r="EU71" s="199">
        <f t="shared" si="35"/>
        <v>0.15904925484795415</v>
      </c>
      <c r="EV71" s="199">
        <f t="shared" si="35"/>
        <v>0.15341726641111572</v>
      </c>
      <c r="EW71" s="199">
        <f t="shared" si="35"/>
        <v>0.14786258985775741</v>
      </c>
      <c r="EX71" s="199">
        <f t="shared" si="35"/>
        <v>0.14238316974671072</v>
      </c>
      <c r="EY71" s="199">
        <f t="shared" si="35"/>
        <v>0.13697698440615341</v>
      </c>
      <c r="EZ71" s="199">
        <f t="shared" si="35"/>
        <v>0.13164204515243388</v>
      </c>
      <c r="FA71" s="199">
        <f t="shared" si="35"/>
        <v>0.12637639552299462</v>
      </c>
      <c r="FB71" s="199">
        <f t="shared" si="35"/>
        <v>0.12117811052309015</v>
      </c>
      <c r="FC71" s="199">
        <f t="shared" si="35"/>
        <v>0.11604529588600121</v>
      </c>
      <c r="FD71" s="199">
        <f t="shared" si="35"/>
        <v>0.11097608734645374</v>
      </c>
      <c r="FE71" s="199">
        <f t="shared" si="35"/>
        <v>0.10596864992695405</v>
      </c>
      <c r="FF71" s="199">
        <f t="shared" si="35"/>
        <v>0.10102117723675999</v>
      </c>
      <c r="FG71" s="199">
        <f t="shared" si="35"/>
        <v>9.6131890783210772E-2</v>
      </c>
      <c r="FH71" s="199">
        <f t="shared" si="35"/>
        <v>9.1299039295145074E-2</v>
      </c>
      <c r="FI71" s="199">
        <f t="shared" si="35"/>
        <v>8.6520898058140755E-2</v>
      </c>
      <c r="FJ71" s="199">
        <f t="shared" si="35"/>
        <v>8.179576826131553E-2</v>
      </c>
      <c r="FK71" s="199">
        <f t="shared" si="35"/>
        <v>7.7121976355432123E-2</v>
      </c>
      <c r="FL71" s="199">
        <f t="shared" si="35"/>
        <v>7.2497873422056797E-2</v>
      </c>
      <c r="FM71" s="199">
        <f t="shared" si="35"/>
        <v>6.7921834553523908E-2</v>
      </c>
      <c r="FN71" s="199">
        <f t="shared" si="35"/>
        <v>6.3392258243464811E-2</v>
      </c>
      <c r="FO71" s="199">
        <f t="shared" si="35"/>
        <v>5.8907565787663166E-2</v>
      </c>
      <c r="FP71" s="199">
        <f t="shared" si="35"/>
        <v>5.4466200695003054E-2</v>
      </c>
      <c r="FQ71" s="199">
        <f t="shared" si="35"/>
        <v>5.0066628108281115E-2</v>
      </c>
      <c r="FR71" s="199">
        <f t="shared" si="35"/>
        <v>4.5707334234657698E-2</v>
      </c>
      <c r="FS71" s="199">
        <f t="shared" si="35"/>
        <v>4.1386825785526105E-2</v>
      </c>
      <c r="FT71" s="199">
        <f t="shared" si="35"/>
        <v>3.7103629425583269E-2</v>
      </c>
      <c r="FU71" s="199">
        <f t="shared" si="35"/>
        <v>3.2856291230888832E-2</v>
      </c>
      <c r="FV71" s="199">
        <f t="shared" si="35"/>
        <v>2.8643376155703885E-2</v>
      </c>
      <c r="FW71" s="199">
        <f t="shared" si="35"/>
        <v>2.4463467507903687E-2</v>
      </c>
      <c r="FX71" s="199">
        <f t="shared" si="35"/>
        <v>2.031516643276314E-2</v>
      </c>
      <c r="FY71" s="199">
        <f t="shared" si="35"/>
        <v>1.6197091404916833E-2</v>
      </c>
      <c r="FZ71" s="199">
        <f t="shared" si="35"/>
        <v>1.2107877728299177E-2</v>
      </c>
      <c r="GA71" s="199">
        <f t="shared" si="35"/>
        <v>8.0461770438736858E-3</v>
      </c>
      <c r="GB71" s="199">
        <f t="shared" si="35"/>
        <v>4.0106568449636741E-3</v>
      </c>
      <c r="GC71" s="199">
        <f t="shared" si="35"/>
        <v>0</v>
      </c>
    </row>
    <row r="72" spans="2:185">
      <c r="B72" s="219"/>
      <c r="D72" s="211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199"/>
      <c r="FR72" s="199"/>
      <c r="FS72" s="199"/>
      <c r="FT72" s="199"/>
      <c r="FU72" s="199"/>
      <c r="FV72" s="199"/>
      <c r="FW72" s="199"/>
      <c r="FX72" s="199"/>
      <c r="FY72" s="199"/>
      <c r="FZ72" s="199"/>
      <c r="GA72" s="199"/>
      <c r="GB72" s="199"/>
      <c r="GC72" s="199"/>
    </row>
    <row r="73" spans="2:185">
      <c r="B73" s="219"/>
      <c r="D73" s="211" t="s">
        <v>359</v>
      </c>
      <c r="E73" s="199">
        <f t="shared" ref="E73:P73" si="36">E7*($E$59-1)</f>
        <v>0.50000000000000044</v>
      </c>
      <c r="F73" s="199">
        <f t="shared" si="36"/>
        <v>0.49000000000000049</v>
      </c>
      <c r="G73" s="199">
        <f t="shared" si="36"/>
        <v>0.48020000000000046</v>
      </c>
      <c r="H73" s="199">
        <f t="shared" si="36"/>
        <v>0.47059600000000046</v>
      </c>
      <c r="I73" s="199">
        <f t="shared" si="36"/>
        <v>0.46118408000000044</v>
      </c>
      <c r="J73" s="199">
        <f t="shared" si="36"/>
        <v>0.45196039840000046</v>
      </c>
      <c r="K73" s="199">
        <f t="shared" si="36"/>
        <v>0.44292119043200046</v>
      </c>
      <c r="L73" s="199">
        <f t="shared" si="36"/>
        <v>0.43406276662336041</v>
      </c>
      <c r="M73" s="199">
        <f t="shared" si="36"/>
        <v>0.42538151129089319</v>
      </c>
      <c r="N73" s="199">
        <f t="shared" si="36"/>
        <v>0.41687388106507534</v>
      </c>
      <c r="O73" s="199">
        <f t="shared" si="36"/>
        <v>0.40853640344377384</v>
      </c>
      <c r="P73" s="199">
        <f t="shared" si="36"/>
        <v>0.40036567537489837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  <c r="AE73" s="199">
        <v>0</v>
      </c>
      <c r="AF73" s="199">
        <v>0</v>
      </c>
      <c r="AG73" s="199">
        <v>0</v>
      </c>
      <c r="AH73" s="199">
        <v>0</v>
      </c>
      <c r="AI73" s="199">
        <v>0</v>
      </c>
      <c r="AJ73" s="199">
        <v>0</v>
      </c>
      <c r="AK73" s="199">
        <v>0</v>
      </c>
      <c r="AL73" s="199">
        <v>0</v>
      </c>
      <c r="AM73" s="199">
        <v>0</v>
      </c>
      <c r="AN73" s="199">
        <v>0</v>
      </c>
      <c r="AO73" s="199">
        <v>0</v>
      </c>
      <c r="AP73" s="199">
        <v>0</v>
      </c>
      <c r="AQ73" s="199">
        <v>0</v>
      </c>
      <c r="AR73" s="199">
        <v>0</v>
      </c>
      <c r="AS73" s="199">
        <v>0</v>
      </c>
      <c r="AT73" s="199">
        <v>0</v>
      </c>
      <c r="AU73" s="199">
        <v>0</v>
      </c>
      <c r="AV73" s="199">
        <v>0</v>
      </c>
      <c r="AW73" s="199">
        <v>0</v>
      </c>
      <c r="AX73" s="199">
        <v>0</v>
      </c>
      <c r="AY73" s="199">
        <v>0</v>
      </c>
      <c r="AZ73" s="199">
        <v>0</v>
      </c>
      <c r="BA73" s="199">
        <v>0</v>
      </c>
      <c r="BB73" s="199">
        <v>0</v>
      </c>
      <c r="BC73" s="199">
        <v>0</v>
      </c>
      <c r="BD73" s="199">
        <v>0</v>
      </c>
      <c r="BE73" s="199">
        <v>0</v>
      </c>
      <c r="BF73" s="199">
        <v>0</v>
      </c>
      <c r="BG73" s="199">
        <v>0</v>
      </c>
      <c r="BH73" s="199">
        <v>0</v>
      </c>
      <c r="BI73" s="199">
        <v>0</v>
      </c>
      <c r="BJ73" s="199">
        <v>0</v>
      </c>
      <c r="BK73" s="199">
        <v>0</v>
      </c>
      <c r="BL73" s="199">
        <v>0</v>
      </c>
      <c r="BM73" s="199">
        <v>0</v>
      </c>
      <c r="BN73" s="199">
        <v>0</v>
      </c>
      <c r="BO73" s="199">
        <v>0</v>
      </c>
      <c r="BP73" s="199">
        <v>0</v>
      </c>
      <c r="BQ73" s="199">
        <v>0</v>
      </c>
      <c r="BR73" s="199">
        <v>0</v>
      </c>
      <c r="BS73" s="199">
        <v>0</v>
      </c>
      <c r="BT73" s="199">
        <v>0</v>
      </c>
      <c r="BU73" s="199">
        <v>0</v>
      </c>
      <c r="BV73" s="199">
        <v>0</v>
      </c>
      <c r="BW73" s="199">
        <v>0</v>
      </c>
      <c r="BX73" s="199">
        <v>0</v>
      </c>
      <c r="BY73" s="199">
        <v>0</v>
      </c>
      <c r="BZ73" s="199">
        <v>0</v>
      </c>
      <c r="CA73" s="199">
        <v>0</v>
      </c>
      <c r="CB73" s="199">
        <v>0</v>
      </c>
      <c r="CC73" s="199">
        <v>0</v>
      </c>
      <c r="CD73" s="199">
        <v>0</v>
      </c>
      <c r="CE73" s="199">
        <v>0</v>
      </c>
      <c r="CF73" s="199">
        <v>0</v>
      </c>
      <c r="CG73" s="199">
        <v>0</v>
      </c>
      <c r="CH73" s="199">
        <v>0</v>
      </c>
      <c r="CI73" s="199">
        <v>0</v>
      </c>
      <c r="CJ73" s="199">
        <v>0</v>
      </c>
      <c r="CK73" s="199">
        <v>0</v>
      </c>
      <c r="CL73" s="199">
        <v>0</v>
      </c>
      <c r="CM73" s="199">
        <v>0</v>
      </c>
      <c r="CN73" s="199">
        <v>0</v>
      </c>
      <c r="CO73" s="199">
        <v>0</v>
      </c>
      <c r="CP73" s="199">
        <v>0</v>
      </c>
      <c r="CQ73" s="199">
        <v>0</v>
      </c>
      <c r="CR73" s="199">
        <v>0</v>
      </c>
      <c r="CS73" s="199">
        <v>0</v>
      </c>
      <c r="CT73" s="199">
        <v>0</v>
      </c>
      <c r="CU73" s="199">
        <v>0</v>
      </c>
      <c r="CV73" s="199">
        <v>0</v>
      </c>
      <c r="CW73" s="199">
        <v>0</v>
      </c>
      <c r="CX73" s="199">
        <v>0</v>
      </c>
      <c r="CY73" s="199">
        <v>0</v>
      </c>
      <c r="CZ73" s="199">
        <v>0</v>
      </c>
      <c r="DA73" s="199">
        <v>0</v>
      </c>
      <c r="DB73" s="199">
        <v>0</v>
      </c>
      <c r="DC73" s="199">
        <v>0</v>
      </c>
      <c r="DD73" s="199">
        <v>0</v>
      </c>
      <c r="DE73" s="199">
        <v>0</v>
      </c>
      <c r="DF73" s="199">
        <v>0</v>
      </c>
      <c r="DG73" s="199">
        <v>0</v>
      </c>
      <c r="DH73" s="199">
        <v>0</v>
      </c>
      <c r="DI73" s="199">
        <v>0</v>
      </c>
      <c r="DJ73" s="199">
        <v>0</v>
      </c>
      <c r="DK73" s="199">
        <v>0</v>
      </c>
      <c r="DL73" s="199">
        <v>0</v>
      </c>
      <c r="DM73" s="199">
        <v>0</v>
      </c>
      <c r="DN73" s="199">
        <v>0</v>
      </c>
      <c r="DO73" s="199">
        <v>0</v>
      </c>
      <c r="DP73" s="199">
        <v>0</v>
      </c>
      <c r="DQ73" s="199">
        <v>0</v>
      </c>
      <c r="DR73" s="199">
        <v>0</v>
      </c>
      <c r="DS73" s="199">
        <v>0</v>
      </c>
      <c r="DT73" s="199">
        <v>0</v>
      </c>
      <c r="DU73" s="199">
        <v>0</v>
      </c>
      <c r="DV73" s="199">
        <v>0</v>
      </c>
      <c r="DW73" s="199">
        <v>0</v>
      </c>
      <c r="DX73" s="199">
        <v>0</v>
      </c>
      <c r="DY73" s="199">
        <v>0</v>
      </c>
      <c r="DZ73" s="199">
        <v>0</v>
      </c>
      <c r="EA73" s="199">
        <v>0</v>
      </c>
      <c r="EB73" s="199">
        <v>0</v>
      </c>
      <c r="EC73" s="199">
        <v>0</v>
      </c>
      <c r="ED73" s="199">
        <v>0</v>
      </c>
      <c r="EE73" s="199">
        <v>0</v>
      </c>
      <c r="EF73" s="199">
        <v>0</v>
      </c>
      <c r="EG73" s="199">
        <v>0</v>
      </c>
      <c r="EH73" s="199">
        <v>0</v>
      </c>
      <c r="EI73" s="199">
        <v>0</v>
      </c>
      <c r="EJ73" s="199">
        <v>0</v>
      </c>
      <c r="EK73" s="199">
        <v>0</v>
      </c>
      <c r="EL73" s="199">
        <v>0</v>
      </c>
      <c r="EM73" s="199">
        <v>0</v>
      </c>
      <c r="EN73" s="199">
        <v>0</v>
      </c>
      <c r="EO73" s="199">
        <v>0</v>
      </c>
      <c r="EP73" s="199">
        <v>0</v>
      </c>
      <c r="EQ73" s="199">
        <v>0</v>
      </c>
      <c r="ER73" s="199">
        <v>0</v>
      </c>
      <c r="ES73" s="199">
        <v>0</v>
      </c>
      <c r="ET73" s="199">
        <v>0</v>
      </c>
      <c r="EU73" s="199">
        <v>0</v>
      </c>
      <c r="EV73" s="199">
        <v>0</v>
      </c>
      <c r="EW73" s="199">
        <v>0</v>
      </c>
      <c r="EX73" s="199">
        <v>0</v>
      </c>
      <c r="EY73" s="199">
        <v>0</v>
      </c>
      <c r="EZ73" s="199">
        <v>0</v>
      </c>
      <c r="FA73" s="199">
        <v>0</v>
      </c>
      <c r="FB73" s="199">
        <v>0</v>
      </c>
      <c r="FC73" s="199">
        <v>0</v>
      </c>
      <c r="FD73" s="199">
        <v>0</v>
      </c>
      <c r="FE73" s="199">
        <v>0</v>
      </c>
      <c r="FF73" s="199">
        <v>0</v>
      </c>
      <c r="FG73" s="199">
        <v>0</v>
      </c>
      <c r="FH73" s="199">
        <v>0</v>
      </c>
      <c r="FI73" s="199">
        <v>0</v>
      </c>
      <c r="FJ73" s="199">
        <v>0</v>
      </c>
      <c r="FK73" s="199">
        <v>0</v>
      </c>
      <c r="FL73" s="199">
        <v>0</v>
      </c>
      <c r="FM73" s="199">
        <v>0</v>
      </c>
      <c r="FN73" s="199">
        <v>0</v>
      </c>
      <c r="FO73" s="199">
        <v>0</v>
      </c>
      <c r="FP73" s="199">
        <v>0</v>
      </c>
      <c r="FQ73" s="199">
        <v>0</v>
      </c>
      <c r="FR73" s="199">
        <v>0</v>
      </c>
      <c r="FS73" s="199">
        <v>0</v>
      </c>
      <c r="FT73" s="199">
        <v>0</v>
      </c>
      <c r="FU73" s="199">
        <v>0</v>
      </c>
      <c r="FV73" s="199">
        <v>0</v>
      </c>
      <c r="FW73" s="199">
        <v>0</v>
      </c>
      <c r="FX73" s="199">
        <v>0</v>
      </c>
      <c r="FY73" s="199">
        <v>0</v>
      </c>
      <c r="FZ73" s="199">
        <v>0</v>
      </c>
      <c r="GA73" s="199">
        <v>0</v>
      </c>
      <c r="GB73" s="199">
        <v>0</v>
      </c>
      <c r="GC73" s="199">
        <v>0</v>
      </c>
    </row>
    <row r="74" spans="2:185">
      <c r="B74" s="219"/>
      <c r="D74" s="220" t="s">
        <v>360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21">
        <f>Q70-Q24</f>
        <v>11.366666907374366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2">
        <v>0</v>
      </c>
      <c r="AL74" s="202">
        <v>0</v>
      </c>
      <c r="AM74" s="202">
        <v>0</v>
      </c>
      <c r="AN74" s="202">
        <v>0</v>
      </c>
      <c r="AO74" s="202">
        <v>0</v>
      </c>
      <c r="AP74" s="202">
        <v>0</v>
      </c>
      <c r="AQ74" s="202">
        <v>0</v>
      </c>
      <c r="AR74" s="202">
        <v>0</v>
      </c>
      <c r="AS74" s="202">
        <v>0</v>
      </c>
      <c r="AT74" s="202">
        <v>0</v>
      </c>
      <c r="AU74" s="202">
        <v>0</v>
      </c>
      <c r="AV74" s="202">
        <v>0</v>
      </c>
      <c r="AW74" s="202">
        <v>0</v>
      </c>
      <c r="AX74" s="202">
        <v>0</v>
      </c>
      <c r="AY74" s="202">
        <v>0</v>
      </c>
      <c r="AZ74" s="202">
        <v>0</v>
      </c>
      <c r="BA74" s="202">
        <v>0</v>
      </c>
      <c r="BB74" s="202">
        <v>0</v>
      </c>
      <c r="BC74" s="202">
        <v>0</v>
      </c>
      <c r="BD74" s="202">
        <v>0</v>
      </c>
      <c r="BE74" s="202">
        <v>0</v>
      </c>
      <c r="BF74" s="202">
        <v>0</v>
      </c>
      <c r="BG74" s="202">
        <v>0</v>
      </c>
      <c r="BH74" s="202">
        <v>0</v>
      </c>
      <c r="BI74" s="202">
        <v>0</v>
      </c>
      <c r="BJ74" s="202">
        <v>0</v>
      </c>
      <c r="BK74" s="202">
        <v>0</v>
      </c>
      <c r="BL74" s="202">
        <v>0</v>
      </c>
      <c r="BM74" s="202">
        <v>0</v>
      </c>
      <c r="BN74" s="202">
        <v>0</v>
      </c>
      <c r="BO74" s="202">
        <v>0</v>
      </c>
      <c r="BP74" s="202">
        <v>0</v>
      </c>
      <c r="BQ74" s="202">
        <v>0</v>
      </c>
      <c r="BR74" s="202">
        <v>0</v>
      </c>
      <c r="BS74" s="202">
        <v>0</v>
      </c>
      <c r="BT74" s="202">
        <v>0</v>
      </c>
      <c r="BU74" s="202">
        <v>0</v>
      </c>
      <c r="BV74" s="202">
        <v>0</v>
      </c>
      <c r="BW74" s="202">
        <v>0</v>
      </c>
      <c r="BX74" s="202">
        <v>0</v>
      </c>
      <c r="BY74" s="202">
        <v>0</v>
      </c>
      <c r="BZ74" s="202">
        <v>0</v>
      </c>
      <c r="CA74" s="202">
        <v>0</v>
      </c>
      <c r="CB74" s="202">
        <v>0</v>
      </c>
      <c r="CC74" s="202">
        <v>0</v>
      </c>
      <c r="CD74" s="202">
        <v>0</v>
      </c>
      <c r="CE74" s="202">
        <v>0</v>
      </c>
      <c r="CF74" s="202">
        <v>0</v>
      </c>
      <c r="CG74" s="202">
        <v>0</v>
      </c>
      <c r="CH74" s="202">
        <v>0</v>
      </c>
      <c r="CI74" s="202">
        <v>0</v>
      </c>
      <c r="CJ74" s="202">
        <v>0</v>
      </c>
      <c r="CK74" s="202">
        <v>0</v>
      </c>
      <c r="CL74" s="202">
        <v>0</v>
      </c>
      <c r="CM74" s="202">
        <v>0</v>
      </c>
      <c r="CN74" s="202">
        <v>0</v>
      </c>
      <c r="CO74" s="202">
        <v>0</v>
      </c>
      <c r="CP74" s="202">
        <v>0</v>
      </c>
      <c r="CQ74" s="202">
        <v>0</v>
      </c>
      <c r="CR74" s="202">
        <v>0</v>
      </c>
      <c r="CS74" s="202">
        <v>0</v>
      </c>
      <c r="CT74" s="202">
        <v>0</v>
      </c>
      <c r="CU74" s="202">
        <v>0</v>
      </c>
      <c r="CV74" s="202">
        <v>0</v>
      </c>
      <c r="CW74" s="202">
        <v>0</v>
      </c>
      <c r="CX74" s="202">
        <v>0</v>
      </c>
      <c r="CY74" s="202">
        <v>0</v>
      </c>
      <c r="CZ74" s="202">
        <v>0</v>
      </c>
      <c r="DA74" s="202">
        <v>0</v>
      </c>
      <c r="DB74" s="202">
        <v>0</v>
      </c>
      <c r="DC74" s="202">
        <v>0</v>
      </c>
      <c r="DD74" s="202">
        <v>0</v>
      </c>
      <c r="DE74" s="202">
        <v>0</v>
      </c>
      <c r="DF74" s="202">
        <v>0</v>
      </c>
      <c r="DG74" s="202">
        <v>0</v>
      </c>
      <c r="DH74" s="202">
        <v>0</v>
      </c>
      <c r="DI74" s="202">
        <v>0</v>
      </c>
      <c r="DJ74" s="202">
        <v>0</v>
      </c>
      <c r="DK74" s="202">
        <v>0</v>
      </c>
      <c r="DL74" s="202">
        <v>0</v>
      </c>
      <c r="DM74" s="202">
        <v>0</v>
      </c>
      <c r="DN74" s="202">
        <v>0</v>
      </c>
      <c r="DO74" s="202">
        <v>0</v>
      </c>
      <c r="DP74" s="202">
        <v>0</v>
      </c>
      <c r="DQ74" s="202">
        <v>0</v>
      </c>
      <c r="DR74" s="202">
        <v>0</v>
      </c>
      <c r="DS74" s="202">
        <v>0</v>
      </c>
      <c r="DT74" s="202">
        <v>0</v>
      </c>
      <c r="DU74" s="202">
        <v>0</v>
      </c>
      <c r="DV74" s="202">
        <v>0</v>
      </c>
      <c r="DW74" s="202">
        <v>0</v>
      </c>
      <c r="DX74" s="202">
        <v>0</v>
      </c>
      <c r="DY74" s="202">
        <v>0</v>
      </c>
      <c r="DZ74" s="202">
        <v>0</v>
      </c>
      <c r="EA74" s="202">
        <v>0</v>
      </c>
      <c r="EB74" s="202">
        <v>0</v>
      </c>
      <c r="EC74" s="202">
        <v>0</v>
      </c>
      <c r="ED74" s="202">
        <v>0</v>
      </c>
      <c r="EE74" s="202">
        <v>0</v>
      </c>
      <c r="EF74" s="202">
        <v>0</v>
      </c>
      <c r="EG74" s="202">
        <v>0</v>
      </c>
      <c r="EH74" s="202">
        <v>0</v>
      </c>
      <c r="EI74" s="202">
        <v>0</v>
      </c>
      <c r="EJ74" s="202">
        <v>0</v>
      </c>
      <c r="EK74" s="202">
        <v>0</v>
      </c>
      <c r="EL74" s="202">
        <v>0</v>
      </c>
      <c r="EM74" s="202">
        <v>0</v>
      </c>
      <c r="EN74" s="202">
        <v>0</v>
      </c>
      <c r="EO74" s="202">
        <v>0</v>
      </c>
      <c r="EP74" s="202">
        <v>0</v>
      </c>
      <c r="EQ74" s="202">
        <v>0</v>
      </c>
      <c r="ER74" s="202">
        <v>0</v>
      </c>
      <c r="ES74" s="202">
        <v>0</v>
      </c>
      <c r="ET74" s="202">
        <v>0</v>
      </c>
      <c r="EU74" s="202">
        <v>0</v>
      </c>
      <c r="EV74" s="202">
        <v>0</v>
      </c>
      <c r="EW74" s="202">
        <v>0</v>
      </c>
      <c r="EX74" s="202">
        <v>0</v>
      </c>
      <c r="EY74" s="202">
        <v>0</v>
      </c>
      <c r="EZ74" s="202">
        <v>0</v>
      </c>
      <c r="FA74" s="202">
        <v>0</v>
      </c>
      <c r="FB74" s="202">
        <v>0</v>
      </c>
      <c r="FC74" s="202">
        <v>0</v>
      </c>
      <c r="FD74" s="202">
        <v>0</v>
      </c>
      <c r="FE74" s="202">
        <v>0</v>
      </c>
      <c r="FF74" s="202">
        <v>0</v>
      </c>
      <c r="FG74" s="202">
        <v>0</v>
      </c>
      <c r="FH74" s="202">
        <v>0</v>
      </c>
      <c r="FI74" s="202">
        <v>0</v>
      </c>
      <c r="FJ74" s="202">
        <v>0</v>
      </c>
      <c r="FK74" s="202">
        <v>0</v>
      </c>
      <c r="FL74" s="202">
        <v>0</v>
      </c>
      <c r="FM74" s="202">
        <v>0</v>
      </c>
      <c r="FN74" s="202">
        <v>0</v>
      </c>
      <c r="FO74" s="202">
        <v>0</v>
      </c>
      <c r="FP74" s="202">
        <v>0</v>
      </c>
      <c r="FQ74" s="202">
        <v>0</v>
      </c>
      <c r="FR74" s="202">
        <v>0</v>
      </c>
      <c r="FS74" s="202">
        <v>0</v>
      </c>
      <c r="FT74" s="202">
        <v>0</v>
      </c>
      <c r="FU74" s="202">
        <v>0</v>
      </c>
      <c r="FV74" s="202">
        <v>0</v>
      </c>
      <c r="FW74" s="202">
        <v>0</v>
      </c>
      <c r="FX74" s="202">
        <v>0</v>
      </c>
      <c r="FY74" s="202">
        <v>0</v>
      </c>
      <c r="FZ74" s="202">
        <v>0</v>
      </c>
      <c r="GA74" s="202">
        <v>0</v>
      </c>
      <c r="GB74" s="202">
        <v>0</v>
      </c>
      <c r="GC74" s="202">
        <v>0</v>
      </c>
    </row>
    <row r="75" spans="2:185">
      <c r="B75" s="219"/>
      <c r="D75" s="211" t="s">
        <v>361</v>
      </c>
      <c r="E75" s="199">
        <f>E73+E74</f>
        <v>0.50000000000000044</v>
      </c>
      <c r="F75" s="199">
        <f t="shared" ref="F75:BQ75" si="37">F73+F74</f>
        <v>0.49000000000000049</v>
      </c>
      <c r="G75" s="199">
        <f t="shared" si="37"/>
        <v>0.48020000000000046</v>
      </c>
      <c r="H75" s="199">
        <f t="shared" si="37"/>
        <v>0.47059600000000046</v>
      </c>
      <c r="I75" s="199">
        <f t="shared" si="37"/>
        <v>0.46118408000000044</v>
      </c>
      <c r="J75" s="199">
        <f t="shared" si="37"/>
        <v>0.45196039840000046</v>
      </c>
      <c r="K75" s="199">
        <f t="shared" si="37"/>
        <v>0.44292119043200046</v>
      </c>
      <c r="L75" s="199">
        <f t="shared" si="37"/>
        <v>0.43406276662336041</v>
      </c>
      <c r="M75" s="199">
        <f t="shared" si="37"/>
        <v>0.42538151129089319</v>
      </c>
      <c r="N75" s="199">
        <f t="shared" si="37"/>
        <v>0.41687388106507534</v>
      </c>
      <c r="O75" s="199">
        <f t="shared" si="37"/>
        <v>0.40853640344377384</v>
      </c>
      <c r="P75" s="199">
        <f t="shared" si="37"/>
        <v>11.767032582749264</v>
      </c>
      <c r="Q75" s="199">
        <f t="shared" si="37"/>
        <v>0</v>
      </c>
      <c r="R75" s="199">
        <f t="shared" si="37"/>
        <v>0</v>
      </c>
      <c r="S75" s="199">
        <f t="shared" si="37"/>
        <v>0</v>
      </c>
      <c r="T75" s="199">
        <f t="shared" si="37"/>
        <v>0</v>
      </c>
      <c r="U75" s="199">
        <f t="shared" si="37"/>
        <v>0</v>
      </c>
      <c r="V75" s="199">
        <f t="shared" si="37"/>
        <v>0</v>
      </c>
      <c r="W75" s="199">
        <f t="shared" si="37"/>
        <v>0</v>
      </c>
      <c r="X75" s="199">
        <f t="shared" si="37"/>
        <v>0</v>
      </c>
      <c r="Y75" s="199">
        <f t="shared" si="37"/>
        <v>0</v>
      </c>
      <c r="Z75" s="199">
        <f t="shared" si="37"/>
        <v>0</v>
      </c>
      <c r="AA75" s="199">
        <f t="shared" si="37"/>
        <v>0</v>
      </c>
      <c r="AB75" s="199">
        <f t="shared" si="37"/>
        <v>0</v>
      </c>
      <c r="AC75" s="199">
        <f t="shared" si="37"/>
        <v>0</v>
      </c>
      <c r="AD75" s="199">
        <f t="shared" si="37"/>
        <v>0</v>
      </c>
      <c r="AE75" s="199">
        <f t="shared" si="37"/>
        <v>0</v>
      </c>
      <c r="AF75" s="199">
        <f t="shared" si="37"/>
        <v>0</v>
      </c>
      <c r="AG75" s="199">
        <f t="shared" si="37"/>
        <v>0</v>
      </c>
      <c r="AH75" s="199">
        <f t="shared" si="37"/>
        <v>0</v>
      </c>
      <c r="AI75" s="199">
        <f t="shared" si="37"/>
        <v>0</v>
      </c>
      <c r="AJ75" s="199">
        <f t="shared" si="37"/>
        <v>0</v>
      </c>
      <c r="AK75" s="199">
        <f t="shared" si="37"/>
        <v>0</v>
      </c>
      <c r="AL75" s="199">
        <f t="shared" si="37"/>
        <v>0</v>
      </c>
      <c r="AM75" s="199">
        <f t="shared" si="37"/>
        <v>0</v>
      </c>
      <c r="AN75" s="199">
        <f t="shared" si="37"/>
        <v>0</v>
      </c>
      <c r="AO75" s="199">
        <f t="shared" si="37"/>
        <v>0</v>
      </c>
      <c r="AP75" s="199">
        <f t="shared" si="37"/>
        <v>0</v>
      </c>
      <c r="AQ75" s="199">
        <f t="shared" si="37"/>
        <v>0</v>
      </c>
      <c r="AR75" s="199">
        <f t="shared" si="37"/>
        <v>0</v>
      </c>
      <c r="AS75" s="199">
        <f t="shared" si="37"/>
        <v>0</v>
      </c>
      <c r="AT75" s="199">
        <f t="shared" si="37"/>
        <v>0</v>
      </c>
      <c r="AU75" s="199">
        <f t="shared" si="37"/>
        <v>0</v>
      </c>
      <c r="AV75" s="199">
        <f t="shared" si="37"/>
        <v>0</v>
      </c>
      <c r="AW75" s="199">
        <f t="shared" si="37"/>
        <v>0</v>
      </c>
      <c r="AX75" s="199">
        <f t="shared" si="37"/>
        <v>0</v>
      </c>
      <c r="AY75" s="199">
        <f t="shared" si="37"/>
        <v>0</v>
      </c>
      <c r="AZ75" s="199">
        <f t="shared" si="37"/>
        <v>0</v>
      </c>
      <c r="BA75" s="199">
        <f t="shared" si="37"/>
        <v>0</v>
      </c>
      <c r="BB75" s="199">
        <f t="shared" si="37"/>
        <v>0</v>
      </c>
      <c r="BC75" s="199">
        <f t="shared" si="37"/>
        <v>0</v>
      </c>
      <c r="BD75" s="199">
        <f t="shared" si="37"/>
        <v>0</v>
      </c>
      <c r="BE75" s="199">
        <f t="shared" si="37"/>
        <v>0</v>
      </c>
      <c r="BF75" s="199">
        <f t="shared" si="37"/>
        <v>0</v>
      </c>
      <c r="BG75" s="199">
        <f t="shared" si="37"/>
        <v>0</v>
      </c>
      <c r="BH75" s="199">
        <f t="shared" si="37"/>
        <v>0</v>
      </c>
      <c r="BI75" s="199">
        <f t="shared" si="37"/>
        <v>0</v>
      </c>
      <c r="BJ75" s="199">
        <f t="shared" si="37"/>
        <v>0</v>
      </c>
      <c r="BK75" s="199">
        <f t="shared" si="37"/>
        <v>0</v>
      </c>
      <c r="BL75" s="199">
        <f t="shared" si="37"/>
        <v>0</v>
      </c>
      <c r="BM75" s="199">
        <f t="shared" si="37"/>
        <v>0</v>
      </c>
      <c r="BN75" s="199">
        <f t="shared" si="37"/>
        <v>0</v>
      </c>
      <c r="BO75" s="199">
        <f t="shared" si="37"/>
        <v>0</v>
      </c>
      <c r="BP75" s="199">
        <f t="shared" si="37"/>
        <v>0</v>
      </c>
      <c r="BQ75" s="199">
        <f t="shared" si="37"/>
        <v>0</v>
      </c>
      <c r="BR75" s="199">
        <f t="shared" ref="BR75:EC75" si="38">BR73+BR74</f>
        <v>0</v>
      </c>
      <c r="BS75" s="199">
        <f t="shared" si="38"/>
        <v>0</v>
      </c>
      <c r="BT75" s="199">
        <f t="shared" si="38"/>
        <v>0</v>
      </c>
      <c r="BU75" s="199">
        <f t="shared" si="38"/>
        <v>0</v>
      </c>
      <c r="BV75" s="199">
        <f t="shared" si="38"/>
        <v>0</v>
      </c>
      <c r="BW75" s="199">
        <f t="shared" si="38"/>
        <v>0</v>
      </c>
      <c r="BX75" s="199">
        <f t="shared" si="38"/>
        <v>0</v>
      </c>
      <c r="BY75" s="199">
        <f t="shared" si="38"/>
        <v>0</v>
      </c>
      <c r="BZ75" s="199">
        <f t="shared" si="38"/>
        <v>0</v>
      </c>
      <c r="CA75" s="199">
        <f t="shared" si="38"/>
        <v>0</v>
      </c>
      <c r="CB75" s="199">
        <f t="shared" si="38"/>
        <v>0</v>
      </c>
      <c r="CC75" s="199">
        <f t="shared" si="38"/>
        <v>0</v>
      </c>
      <c r="CD75" s="199">
        <f t="shared" si="38"/>
        <v>0</v>
      </c>
      <c r="CE75" s="199">
        <f t="shared" si="38"/>
        <v>0</v>
      </c>
      <c r="CF75" s="199">
        <f t="shared" si="38"/>
        <v>0</v>
      </c>
      <c r="CG75" s="199">
        <f t="shared" si="38"/>
        <v>0</v>
      </c>
      <c r="CH75" s="199">
        <f t="shared" si="38"/>
        <v>0</v>
      </c>
      <c r="CI75" s="199">
        <f t="shared" si="38"/>
        <v>0</v>
      </c>
      <c r="CJ75" s="199">
        <f t="shared" si="38"/>
        <v>0</v>
      </c>
      <c r="CK75" s="199">
        <f t="shared" si="38"/>
        <v>0</v>
      </c>
      <c r="CL75" s="199">
        <f t="shared" si="38"/>
        <v>0</v>
      </c>
      <c r="CM75" s="199">
        <f t="shared" si="38"/>
        <v>0</v>
      </c>
      <c r="CN75" s="199">
        <f t="shared" si="38"/>
        <v>0</v>
      </c>
      <c r="CO75" s="199">
        <f t="shared" si="38"/>
        <v>0</v>
      </c>
      <c r="CP75" s="199">
        <f t="shared" si="38"/>
        <v>0</v>
      </c>
      <c r="CQ75" s="199">
        <f t="shared" si="38"/>
        <v>0</v>
      </c>
      <c r="CR75" s="199">
        <f t="shared" si="38"/>
        <v>0</v>
      </c>
      <c r="CS75" s="199">
        <f t="shared" si="38"/>
        <v>0</v>
      </c>
      <c r="CT75" s="199">
        <f t="shared" si="38"/>
        <v>0</v>
      </c>
      <c r="CU75" s="199">
        <f t="shared" si="38"/>
        <v>0</v>
      </c>
      <c r="CV75" s="199">
        <f t="shared" si="38"/>
        <v>0</v>
      </c>
      <c r="CW75" s="199">
        <f t="shared" si="38"/>
        <v>0</v>
      </c>
      <c r="CX75" s="199">
        <f t="shared" si="38"/>
        <v>0</v>
      </c>
      <c r="CY75" s="199">
        <f t="shared" si="38"/>
        <v>0</v>
      </c>
      <c r="CZ75" s="199">
        <f t="shared" si="38"/>
        <v>0</v>
      </c>
      <c r="DA75" s="199">
        <f t="shared" si="38"/>
        <v>0</v>
      </c>
      <c r="DB75" s="199">
        <f t="shared" si="38"/>
        <v>0</v>
      </c>
      <c r="DC75" s="199">
        <f t="shared" si="38"/>
        <v>0</v>
      </c>
      <c r="DD75" s="199">
        <f t="shared" si="38"/>
        <v>0</v>
      </c>
      <c r="DE75" s="199">
        <f t="shared" si="38"/>
        <v>0</v>
      </c>
      <c r="DF75" s="199">
        <f t="shared" si="38"/>
        <v>0</v>
      </c>
      <c r="DG75" s="199">
        <f t="shared" si="38"/>
        <v>0</v>
      </c>
      <c r="DH75" s="199">
        <f t="shared" si="38"/>
        <v>0</v>
      </c>
      <c r="DI75" s="199">
        <f t="shared" si="38"/>
        <v>0</v>
      </c>
      <c r="DJ75" s="199">
        <f t="shared" si="38"/>
        <v>0</v>
      </c>
      <c r="DK75" s="199">
        <f t="shared" si="38"/>
        <v>0</v>
      </c>
      <c r="DL75" s="199">
        <f t="shared" si="38"/>
        <v>0</v>
      </c>
      <c r="DM75" s="199">
        <f t="shared" si="38"/>
        <v>0</v>
      </c>
      <c r="DN75" s="199">
        <f t="shared" si="38"/>
        <v>0</v>
      </c>
      <c r="DO75" s="199">
        <f t="shared" si="38"/>
        <v>0</v>
      </c>
      <c r="DP75" s="199">
        <f t="shared" si="38"/>
        <v>0</v>
      </c>
      <c r="DQ75" s="199">
        <f t="shared" si="38"/>
        <v>0</v>
      </c>
      <c r="DR75" s="199">
        <f t="shared" si="38"/>
        <v>0</v>
      </c>
      <c r="DS75" s="199">
        <f t="shared" si="38"/>
        <v>0</v>
      </c>
      <c r="DT75" s="199">
        <f t="shared" si="38"/>
        <v>0</v>
      </c>
      <c r="DU75" s="199">
        <f t="shared" si="38"/>
        <v>0</v>
      </c>
      <c r="DV75" s="199">
        <f t="shared" si="38"/>
        <v>0</v>
      </c>
      <c r="DW75" s="199">
        <f t="shared" si="38"/>
        <v>0</v>
      </c>
      <c r="DX75" s="199">
        <f t="shared" si="38"/>
        <v>0</v>
      </c>
      <c r="DY75" s="199">
        <f t="shared" si="38"/>
        <v>0</v>
      </c>
      <c r="DZ75" s="199">
        <f t="shared" si="38"/>
        <v>0</v>
      </c>
      <c r="EA75" s="199">
        <f t="shared" si="38"/>
        <v>0</v>
      </c>
      <c r="EB75" s="199">
        <f t="shared" si="38"/>
        <v>0</v>
      </c>
      <c r="EC75" s="199">
        <f t="shared" si="38"/>
        <v>0</v>
      </c>
      <c r="ED75" s="199">
        <f t="shared" ref="ED75:GC75" si="39">ED73+ED74</f>
        <v>0</v>
      </c>
      <c r="EE75" s="199">
        <f t="shared" si="39"/>
        <v>0</v>
      </c>
      <c r="EF75" s="199">
        <f t="shared" si="39"/>
        <v>0</v>
      </c>
      <c r="EG75" s="199">
        <f t="shared" si="39"/>
        <v>0</v>
      </c>
      <c r="EH75" s="199">
        <f t="shared" si="39"/>
        <v>0</v>
      </c>
      <c r="EI75" s="199">
        <f t="shared" si="39"/>
        <v>0</v>
      </c>
      <c r="EJ75" s="199">
        <f t="shared" si="39"/>
        <v>0</v>
      </c>
      <c r="EK75" s="199">
        <f t="shared" si="39"/>
        <v>0</v>
      </c>
      <c r="EL75" s="199">
        <f t="shared" si="39"/>
        <v>0</v>
      </c>
      <c r="EM75" s="199">
        <f t="shared" si="39"/>
        <v>0</v>
      </c>
      <c r="EN75" s="199">
        <f t="shared" si="39"/>
        <v>0</v>
      </c>
      <c r="EO75" s="199">
        <f t="shared" si="39"/>
        <v>0</v>
      </c>
      <c r="EP75" s="199">
        <f t="shared" si="39"/>
        <v>0</v>
      </c>
      <c r="EQ75" s="199">
        <f t="shared" si="39"/>
        <v>0</v>
      </c>
      <c r="ER75" s="199">
        <f t="shared" si="39"/>
        <v>0</v>
      </c>
      <c r="ES75" s="199">
        <f t="shared" si="39"/>
        <v>0</v>
      </c>
      <c r="ET75" s="199">
        <f t="shared" si="39"/>
        <v>0</v>
      </c>
      <c r="EU75" s="199">
        <f t="shared" si="39"/>
        <v>0</v>
      </c>
      <c r="EV75" s="199">
        <f t="shared" si="39"/>
        <v>0</v>
      </c>
      <c r="EW75" s="199">
        <f t="shared" si="39"/>
        <v>0</v>
      </c>
      <c r="EX75" s="199">
        <f t="shared" si="39"/>
        <v>0</v>
      </c>
      <c r="EY75" s="199">
        <f t="shared" si="39"/>
        <v>0</v>
      </c>
      <c r="EZ75" s="199">
        <f t="shared" si="39"/>
        <v>0</v>
      </c>
      <c r="FA75" s="199">
        <f t="shared" si="39"/>
        <v>0</v>
      </c>
      <c r="FB75" s="199">
        <f t="shared" si="39"/>
        <v>0</v>
      </c>
      <c r="FC75" s="199">
        <f t="shared" si="39"/>
        <v>0</v>
      </c>
      <c r="FD75" s="199">
        <f t="shared" si="39"/>
        <v>0</v>
      </c>
      <c r="FE75" s="199">
        <f t="shared" si="39"/>
        <v>0</v>
      </c>
      <c r="FF75" s="199">
        <f t="shared" si="39"/>
        <v>0</v>
      </c>
      <c r="FG75" s="199">
        <f t="shared" si="39"/>
        <v>0</v>
      </c>
      <c r="FH75" s="199">
        <f t="shared" si="39"/>
        <v>0</v>
      </c>
      <c r="FI75" s="199">
        <f t="shared" si="39"/>
        <v>0</v>
      </c>
      <c r="FJ75" s="199">
        <f t="shared" si="39"/>
        <v>0</v>
      </c>
      <c r="FK75" s="199">
        <f t="shared" si="39"/>
        <v>0</v>
      </c>
      <c r="FL75" s="199">
        <f t="shared" si="39"/>
        <v>0</v>
      </c>
      <c r="FM75" s="199">
        <f t="shared" si="39"/>
        <v>0</v>
      </c>
      <c r="FN75" s="199">
        <f t="shared" si="39"/>
        <v>0</v>
      </c>
      <c r="FO75" s="199">
        <f t="shared" si="39"/>
        <v>0</v>
      </c>
      <c r="FP75" s="199">
        <f t="shared" si="39"/>
        <v>0</v>
      </c>
      <c r="FQ75" s="199">
        <f t="shared" si="39"/>
        <v>0</v>
      </c>
      <c r="FR75" s="199">
        <f t="shared" si="39"/>
        <v>0</v>
      </c>
      <c r="FS75" s="199">
        <f t="shared" si="39"/>
        <v>0</v>
      </c>
      <c r="FT75" s="199">
        <f t="shared" si="39"/>
        <v>0</v>
      </c>
      <c r="FU75" s="199">
        <f t="shared" si="39"/>
        <v>0</v>
      </c>
      <c r="FV75" s="199">
        <f t="shared" si="39"/>
        <v>0</v>
      </c>
      <c r="FW75" s="199">
        <f t="shared" si="39"/>
        <v>0</v>
      </c>
      <c r="FX75" s="199">
        <f t="shared" si="39"/>
        <v>0</v>
      </c>
      <c r="FY75" s="199">
        <f t="shared" si="39"/>
        <v>0</v>
      </c>
      <c r="FZ75" s="199">
        <f t="shared" si="39"/>
        <v>0</v>
      </c>
      <c r="GA75" s="199">
        <f t="shared" si="39"/>
        <v>0</v>
      </c>
      <c r="GB75" s="199">
        <f t="shared" si="39"/>
        <v>0</v>
      </c>
      <c r="GC75" s="199">
        <f t="shared" si="39"/>
        <v>0</v>
      </c>
    </row>
    <row r="76" spans="2:185">
      <c r="B76" s="219"/>
      <c r="D76" s="191"/>
    </row>
    <row r="77" spans="2:185">
      <c r="B77" s="219"/>
      <c r="D77" s="211" t="s">
        <v>362</v>
      </c>
      <c r="E77" s="193">
        <f>SUM(E71:GC71)</f>
        <v>204.42027198913604</v>
      </c>
    </row>
    <row r="78" spans="2:185">
      <c r="B78" s="219"/>
      <c r="D78" s="220" t="s">
        <v>363</v>
      </c>
      <c r="E78" s="210">
        <f>SUM(E75:GC75)</f>
        <v>16.748748814004372</v>
      </c>
    </row>
    <row r="79" spans="2:185">
      <c r="B79" s="219"/>
      <c r="D79" s="211" t="s">
        <v>364</v>
      </c>
      <c r="E79" s="193">
        <f>E77+E78</f>
        <v>221.16902080314043</v>
      </c>
    </row>
    <row r="80" spans="2:185">
      <c r="D80" s="191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30"/>
  <sheetViews>
    <sheetView zoomScale="90" zoomScaleNormal="90" workbookViewId="0">
      <pane ySplit="7" topLeftCell="A8" activePane="bottomLeft" state="frozen"/>
      <selection activeCell="D16" sqref="D16"/>
      <selection pane="bottomLeft" activeCell="I45" sqref="I45"/>
    </sheetView>
  </sheetViews>
  <sheetFormatPr defaultColWidth="9.1328125" defaultRowHeight="13.15"/>
  <cols>
    <col min="1" max="1" width="67.86328125" style="3" customWidth="1"/>
    <col min="2" max="7" width="13.265625" style="3" customWidth="1"/>
    <col min="8" max="8" width="13.86328125" style="118" bestFit="1" customWidth="1"/>
    <col min="9" max="16384" width="9.1328125" style="12"/>
  </cols>
  <sheetData>
    <row r="1" spans="1:9">
      <c r="A1" s="238"/>
      <c r="B1" s="238"/>
      <c r="C1" s="238"/>
      <c r="D1" s="238"/>
      <c r="E1" s="238"/>
      <c r="F1" s="238"/>
      <c r="G1" s="238"/>
      <c r="H1" s="127" t="s">
        <v>108</v>
      </c>
      <c r="I1" s="53"/>
    </row>
    <row r="2" spans="1:9">
      <c r="A2" s="240" t="s">
        <v>70</v>
      </c>
      <c r="B2" s="238"/>
      <c r="C2" s="238"/>
      <c r="D2" s="238"/>
      <c r="E2" s="238"/>
      <c r="F2" s="238"/>
      <c r="G2" s="238"/>
      <c r="I2" s="53"/>
    </row>
    <row r="3" spans="1:9">
      <c r="A3" s="238"/>
      <c r="B3" s="238"/>
      <c r="C3" s="238"/>
      <c r="D3" s="238"/>
      <c r="E3" s="238"/>
      <c r="F3" s="238"/>
      <c r="G3" s="238"/>
      <c r="I3" s="53"/>
    </row>
    <row r="4" spans="1:9" ht="15.75">
      <c r="A4" s="241" t="s">
        <v>47</v>
      </c>
      <c r="B4" s="238"/>
      <c r="C4" s="238"/>
      <c r="D4" s="238"/>
      <c r="E4" s="238"/>
      <c r="F4" s="238"/>
      <c r="G4" s="238"/>
      <c r="I4" s="53"/>
    </row>
    <row r="5" spans="1:9">
      <c r="A5" s="238"/>
      <c r="B5" s="238"/>
      <c r="C5" s="238"/>
      <c r="D5" s="238"/>
      <c r="E5" s="238"/>
      <c r="F5" s="238"/>
      <c r="G5" s="238"/>
      <c r="I5" s="53"/>
    </row>
    <row r="6" spans="1:9">
      <c r="A6" s="240" t="s">
        <v>403</v>
      </c>
      <c r="B6" s="242" t="s">
        <v>22</v>
      </c>
      <c r="C6" s="242" t="s">
        <v>5</v>
      </c>
      <c r="D6" s="242" t="s">
        <v>0</v>
      </c>
      <c r="E6" s="242" t="s">
        <v>23</v>
      </c>
      <c r="F6" s="242" t="s">
        <v>22</v>
      </c>
      <c r="G6" s="242" t="s">
        <v>5</v>
      </c>
      <c r="I6" s="53"/>
    </row>
    <row r="7" spans="1:9">
      <c r="A7" s="240"/>
      <c r="B7" s="242">
        <v>2019</v>
      </c>
      <c r="C7" s="242">
        <v>2019</v>
      </c>
      <c r="D7" s="242">
        <v>2018</v>
      </c>
      <c r="E7" s="242">
        <v>2018</v>
      </c>
      <c r="F7" s="242">
        <v>2018</v>
      </c>
      <c r="G7" s="242">
        <v>2018</v>
      </c>
      <c r="I7" s="53"/>
    </row>
    <row r="8" spans="1:9" ht="14.25">
      <c r="A8" s="43" t="s">
        <v>2</v>
      </c>
      <c r="B8" s="111">
        <v>797.02009669124095</v>
      </c>
      <c r="C8" s="111">
        <v>774.41527119917805</v>
      </c>
      <c r="D8" s="111">
        <v>766.42628106152495</v>
      </c>
      <c r="E8" s="111">
        <v>730.581122943845</v>
      </c>
      <c r="F8" s="111">
        <v>647.60142869951505</v>
      </c>
      <c r="G8" s="111">
        <v>684.42322180014605</v>
      </c>
    </row>
    <row r="9" spans="1:9" ht="14.25">
      <c r="A9" s="43" t="s">
        <v>11</v>
      </c>
      <c r="B9" s="111">
        <v>230.202659638228</v>
      </c>
      <c r="C9" s="111">
        <v>226.07093085292999</v>
      </c>
      <c r="D9" s="111">
        <v>185.73785747322</v>
      </c>
      <c r="E9" s="111">
        <v>243.11072285060999</v>
      </c>
      <c r="F9" s="111">
        <v>141.17943704381099</v>
      </c>
      <c r="G9" s="111">
        <v>184.99050205458701</v>
      </c>
    </row>
    <row r="10" spans="1:9" ht="14.25">
      <c r="A10" s="43" t="s">
        <v>139</v>
      </c>
      <c r="B10" s="111">
        <v>179.230789301735</v>
      </c>
      <c r="C10" s="111">
        <v>175.59550241656501</v>
      </c>
      <c r="D10" s="111">
        <v>164.95077668769801</v>
      </c>
      <c r="E10" s="111">
        <v>181.73688652092699</v>
      </c>
      <c r="F10" s="111">
        <v>103.42229231611</v>
      </c>
      <c r="G10" s="111">
        <v>140.28435020719201</v>
      </c>
    </row>
    <row r="11" spans="1:9" ht="14.25">
      <c r="A11" s="43" t="s">
        <v>387</v>
      </c>
      <c r="B11" s="101">
        <v>1.83</v>
      </c>
      <c r="C11" s="101">
        <v>1.79</v>
      </c>
      <c r="D11" s="101">
        <v>1.59</v>
      </c>
      <c r="E11" s="101">
        <v>1.87</v>
      </c>
      <c r="F11" s="101">
        <v>1.1200000000000001</v>
      </c>
      <c r="G11" s="101">
        <v>1.59</v>
      </c>
      <c r="H11" s="47"/>
    </row>
    <row r="12" spans="1:9" ht="14.25">
      <c r="A12" s="180" t="s">
        <v>161</v>
      </c>
      <c r="B12" s="46">
        <v>0.14000000000000001</v>
      </c>
      <c r="C12" s="46">
        <v>0.14000000000000001</v>
      </c>
      <c r="D12" s="46">
        <v>0.13</v>
      </c>
      <c r="E12" s="46">
        <v>0.14000000000000001</v>
      </c>
      <c r="F12" s="46">
        <v>0.14000000000000001</v>
      </c>
      <c r="G12" s="46">
        <v>0.14793021706714415</v>
      </c>
    </row>
    <row r="13" spans="1:9" ht="14.25">
      <c r="A13" s="43" t="s">
        <v>162</v>
      </c>
      <c r="B13" s="46">
        <v>0.71</v>
      </c>
      <c r="C13" s="46">
        <v>0.71</v>
      </c>
      <c r="D13" s="46">
        <v>0.76</v>
      </c>
      <c r="E13" s="46">
        <v>0.67</v>
      </c>
      <c r="F13" s="46">
        <v>0.79</v>
      </c>
      <c r="G13" s="46">
        <v>0.73547850746028043</v>
      </c>
    </row>
    <row r="14" spans="1:9" ht="14.25">
      <c r="A14" s="43" t="s">
        <v>24</v>
      </c>
      <c r="B14" s="96">
        <v>0.16</v>
      </c>
      <c r="C14" s="96">
        <v>0.17</v>
      </c>
      <c r="D14" s="96">
        <v>0.16</v>
      </c>
      <c r="E14" s="96">
        <v>0.2</v>
      </c>
      <c r="F14" s="96">
        <v>0.12</v>
      </c>
      <c r="G14" s="96">
        <v>0.18</v>
      </c>
    </row>
    <row r="15" spans="1:9" ht="15.75">
      <c r="A15" s="43" t="s">
        <v>388</v>
      </c>
      <c r="B15" s="222">
        <v>1664.9305337209901</v>
      </c>
      <c r="C15" s="111">
        <v>609.86135182740702</v>
      </c>
      <c r="D15" s="111">
        <v>2257.1678868045601</v>
      </c>
      <c r="E15" s="111">
        <v>2546.20842470358</v>
      </c>
      <c r="F15" s="111">
        <v>2340.6875689678</v>
      </c>
      <c r="G15" s="111">
        <v>903.75520961365305</v>
      </c>
    </row>
    <row r="16" spans="1:9" s="131" customFormat="1" ht="15.75" customHeight="1">
      <c r="A16" s="43"/>
      <c r="B16" s="111"/>
      <c r="C16" s="111"/>
      <c r="D16" s="138"/>
      <c r="E16" s="138"/>
      <c r="F16" s="138"/>
      <c r="G16" s="138"/>
      <c r="H16" s="130"/>
    </row>
    <row r="17" spans="1:9" s="65" customFormat="1" ht="35.25">
      <c r="A17" s="302" t="s">
        <v>404</v>
      </c>
      <c r="B17" s="66"/>
      <c r="C17" s="66"/>
      <c r="D17" s="66"/>
      <c r="E17" s="66"/>
      <c r="F17" s="66"/>
      <c r="G17" s="66"/>
      <c r="H17" s="118"/>
    </row>
    <row r="18" spans="1:9" ht="11.25" customHeight="1">
      <c r="A18" s="11"/>
      <c r="B18" s="11"/>
      <c r="C18" s="11"/>
      <c r="D18" s="11"/>
      <c r="E18" s="11"/>
      <c r="F18" s="11"/>
      <c r="G18" s="11"/>
    </row>
    <row r="19" spans="1:9">
      <c r="A19" s="240"/>
      <c r="B19" s="246"/>
      <c r="C19" s="246"/>
      <c r="D19" s="246"/>
      <c r="E19" s="246"/>
      <c r="F19" s="246"/>
      <c r="G19" s="246"/>
      <c r="H19" s="119"/>
      <c r="I19" s="67"/>
    </row>
    <row r="20" spans="1:9">
      <c r="A20" s="240" t="s">
        <v>403</v>
      </c>
      <c r="B20" s="243" t="s">
        <v>80</v>
      </c>
      <c r="C20" s="243" t="s">
        <v>81</v>
      </c>
      <c r="D20" s="243" t="s">
        <v>82</v>
      </c>
      <c r="E20" s="243" t="s">
        <v>79</v>
      </c>
      <c r="F20" s="243" t="s">
        <v>80</v>
      </c>
      <c r="G20" s="243" t="s">
        <v>81</v>
      </c>
      <c r="H20" s="119"/>
      <c r="I20" s="67"/>
    </row>
    <row r="21" spans="1:9">
      <c r="A21" s="244"/>
      <c r="B21" s="245">
        <v>2019</v>
      </c>
      <c r="C21" s="245">
        <v>2019</v>
      </c>
      <c r="D21" s="245">
        <v>2018</v>
      </c>
      <c r="E21" s="245">
        <v>2018</v>
      </c>
      <c r="F21" s="245">
        <v>2018</v>
      </c>
      <c r="G21" s="245">
        <v>2018</v>
      </c>
      <c r="H21" s="119"/>
      <c r="I21" s="67"/>
    </row>
    <row r="22" spans="1:9" s="32" customFormat="1" ht="15.75">
      <c r="A22" s="43" t="s">
        <v>389</v>
      </c>
      <c r="B22" s="222">
        <v>22313.150760421799</v>
      </c>
      <c r="C22" s="111">
        <v>21343.340789917402</v>
      </c>
      <c r="D22" s="111">
        <v>20834.015896573601</v>
      </c>
      <c r="E22" s="111">
        <v>19430.962368025699</v>
      </c>
      <c r="F22" s="111">
        <v>17762.705302269998</v>
      </c>
      <c r="G22" s="111">
        <v>16111.8733240856</v>
      </c>
      <c r="H22" s="47"/>
    </row>
    <row r="23" spans="1:9" s="32" customFormat="1" ht="14.25">
      <c r="A23" s="43" t="s">
        <v>25</v>
      </c>
      <c r="B23" s="97">
        <v>0.14119999999999999</v>
      </c>
      <c r="C23" s="97">
        <v>0.13700000000000001</v>
      </c>
      <c r="D23" s="97">
        <v>0.1414</v>
      </c>
      <c r="E23" s="97">
        <v>0.1719</v>
      </c>
      <c r="F23" s="97">
        <v>0.17960000000000001</v>
      </c>
      <c r="G23" s="97">
        <v>0.17149462897264001</v>
      </c>
      <c r="H23" s="47"/>
    </row>
    <row r="24" spans="1:9" s="32" customFormat="1" ht="14.25">
      <c r="A24" s="43" t="s">
        <v>26</v>
      </c>
      <c r="B24" s="97">
        <v>9.9099999999999994E-2</v>
      </c>
      <c r="C24" s="97">
        <v>9.4700000000000006E-2</v>
      </c>
      <c r="D24" s="97">
        <v>9.6600000000000005E-2</v>
      </c>
      <c r="E24" s="97">
        <v>0.1079</v>
      </c>
      <c r="F24" s="97">
        <v>0.1113</v>
      </c>
      <c r="G24" s="97">
        <v>0.113492923192221</v>
      </c>
      <c r="H24" s="47"/>
    </row>
    <row r="25" spans="1:9" s="32" customFormat="1" ht="14.25">
      <c r="A25" s="43" t="s">
        <v>90</v>
      </c>
      <c r="B25" s="45">
        <v>7670</v>
      </c>
      <c r="C25" s="45">
        <v>7971</v>
      </c>
      <c r="D25" s="45">
        <v>7399</v>
      </c>
      <c r="E25" s="45">
        <v>7334</v>
      </c>
      <c r="F25" s="45">
        <v>7440</v>
      </c>
      <c r="G25" s="45">
        <v>7003</v>
      </c>
      <c r="H25" s="120"/>
    </row>
    <row r="26" spans="1:9" s="131" customFormat="1" ht="5.25">
      <c r="A26" s="133"/>
      <c r="B26" s="134"/>
      <c r="C26" s="134"/>
      <c r="D26" s="134"/>
      <c r="E26" s="134"/>
      <c r="F26" s="134"/>
      <c r="G26" s="134"/>
      <c r="H26" s="135"/>
    </row>
    <row r="27" spans="1:9" s="131" customFormat="1" ht="5.25">
      <c r="A27" s="129"/>
      <c r="B27" s="132"/>
      <c r="C27" s="132"/>
      <c r="D27" s="132"/>
      <c r="E27" s="132"/>
      <c r="F27" s="132"/>
      <c r="G27" s="132"/>
      <c r="H27" s="130"/>
    </row>
    <row r="28" spans="1:9" s="65" customFormat="1" ht="13.5">
      <c r="A28" s="24" t="s">
        <v>390</v>
      </c>
      <c r="B28" s="66"/>
      <c r="C28" s="66"/>
      <c r="D28" s="66"/>
      <c r="E28" s="66"/>
      <c r="F28" s="66"/>
      <c r="G28" s="66"/>
      <c r="H28" s="118"/>
    </row>
    <row r="29" spans="1:9" s="65" customFormat="1">
      <c r="A29" s="42"/>
      <c r="B29" s="66"/>
      <c r="C29" s="66"/>
      <c r="D29" s="66"/>
      <c r="E29" s="66"/>
      <c r="F29" s="66"/>
      <c r="G29" s="66"/>
      <c r="H29" s="118"/>
    </row>
    <row r="30" spans="1:9">
      <c r="A30" s="12"/>
      <c r="B30" s="12"/>
      <c r="C30" s="12"/>
      <c r="D30" s="12"/>
      <c r="E30" s="12"/>
      <c r="F30" s="12"/>
      <c r="G30" s="12"/>
    </row>
  </sheetData>
  <hyperlinks>
    <hyperlink ref="H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26"/>
  <sheetViews>
    <sheetView zoomScale="90" zoomScaleNormal="90" workbookViewId="0">
      <pane ySplit="7" topLeftCell="A8" activePane="bottomLeft" state="frozen"/>
      <selection activeCell="D16" sqref="D16"/>
      <selection pane="bottomLeft" activeCell="J28" sqref="J28"/>
    </sheetView>
  </sheetViews>
  <sheetFormatPr defaultColWidth="9.1328125" defaultRowHeight="14.25"/>
  <cols>
    <col min="1" max="1" width="38.73046875" style="3" bestFit="1" customWidth="1"/>
    <col min="2" max="7" width="11.73046875" style="27" customWidth="1"/>
    <col min="8" max="8" width="13.86328125" style="47" bestFit="1" customWidth="1"/>
    <col min="9" max="16384" width="9.1328125" style="12"/>
  </cols>
  <sheetData>
    <row r="1" spans="1:8" ht="13.15">
      <c r="A1" s="238"/>
      <c r="B1" s="238"/>
      <c r="C1" s="238"/>
      <c r="D1" s="238"/>
      <c r="E1" s="238"/>
      <c r="F1" s="238"/>
      <c r="G1" s="238"/>
      <c r="H1" s="127" t="s">
        <v>108</v>
      </c>
    </row>
    <row r="2" spans="1:8" ht="13.15">
      <c r="A2" s="240" t="s">
        <v>70</v>
      </c>
      <c r="B2" s="238"/>
      <c r="C2" s="238"/>
      <c r="D2" s="238"/>
      <c r="E2" s="238"/>
      <c r="F2" s="238"/>
      <c r="G2" s="238"/>
      <c r="H2" s="118"/>
    </row>
    <row r="3" spans="1:8" ht="13.15">
      <c r="A3" s="238"/>
      <c r="B3" s="238"/>
      <c r="C3" s="238"/>
      <c r="D3" s="238"/>
      <c r="E3" s="238"/>
      <c r="F3" s="238"/>
      <c r="G3" s="238"/>
      <c r="H3" s="118"/>
    </row>
    <row r="4" spans="1:8" ht="15.75">
      <c r="A4" s="241" t="s">
        <v>27</v>
      </c>
      <c r="B4" s="238"/>
      <c r="C4" s="238"/>
      <c r="D4" s="238"/>
      <c r="E4" s="238"/>
      <c r="F4" s="238"/>
      <c r="G4" s="238"/>
    </row>
    <row r="5" spans="1:8" ht="13.15">
      <c r="A5" s="238"/>
      <c r="B5" s="238"/>
      <c r="C5" s="238"/>
      <c r="D5" s="238"/>
      <c r="E5" s="238"/>
      <c r="F5" s="238"/>
      <c r="G5" s="238"/>
      <c r="H5" s="118"/>
    </row>
    <row r="6" spans="1:8" ht="13.15">
      <c r="A6" s="247"/>
      <c r="B6" s="248" t="s">
        <v>22</v>
      </c>
      <c r="C6" s="248" t="s">
        <v>5</v>
      </c>
      <c r="D6" s="248" t="s">
        <v>0</v>
      </c>
      <c r="E6" s="248" t="s">
        <v>23</v>
      </c>
      <c r="F6" s="248" t="s">
        <v>22</v>
      </c>
      <c r="G6" s="248" t="s">
        <v>5</v>
      </c>
      <c r="H6" s="118"/>
    </row>
    <row r="7" spans="1:8" ht="13.15">
      <c r="A7" s="247"/>
      <c r="B7" s="248">
        <v>2019</v>
      </c>
      <c r="C7" s="248">
        <v>2019</v>
      </c>
      <c r="D7" s="248">
        <v>2018</v>
      </c>
      <c r="E7" s="248">
        <v>2018</v>
      </c>
      <c r="F7" s="248">
        <v>2018</v>
      </c>
      <c r="G7" s="248">
        <v>2018</v>
      </c>
      <c r="H7" s="118"/>
    </row>
    <row r="8" spans="1:8">
      <c r="A8" s="86" t="s">
        <v>28</v>
      </c>
      <c r="B8" s="41"/>
      <c r="C8" s="41"/>
      <c r="D8" s="41"/>
      <c r="E8" s="41"/>
      <c r="F8" s="41"/>
      <c r="G8" s="41"/>
    </row>
    <row r="9" spans="1:8" ht="17.25" customHeight="1">
      <c r="A9" s="85" t="s">
        <v>29</v>
      </c>
      <c r="B9" s="93">
        <v>2.9</v>
      </c>
      <c r="C9" s="93">
        <v>3.9</v>
      </c>
      <c r="D9" s="93">
        <v>5.9</v>
      </c>
      <c r="E9" s="93">
        <v>8.4</v>
      </c>
      <c r="F9" s="93">
        <v>6.4</v>
      </c>
      <c r="G9" s="93">
        <v>10.4</v>
      </c>
    </row>
    <row r="10" spans="1:8" ht="17.25" customHeight="1">
      <c r="A10" s="7" t="s">
        <v>30</v>
      </c>
      <c r="B10" s="94">
        <v>213.5</v>
      </c>
      <c r="C10" s="94">
        <v>221.34</v>
      </c>
      <c r="D10" s="94">
        <v>229.46</v>
      </c>
      <c r="E10" s="94">
        <f>242.66-0.5</f>
        <v>242.16</v>
      </c>
      <c r="F10" s="94">
        <v>278.14999999999998</v>
      </c>
      <c r="G10" s="94">
        <v>275.42</v>
      </c>
    </row>
    <row r="11" spans="1:8" ht="17.25" customHeight="1">
      <c r="A11" s="7" t="s">
        <v>31</v>
      </c>
      <c r="B11" s="94">
        <v>119.1</v>
      </c>
      <c r="C11" s="94">
        <v>110.4</v>
      </c>
      <c r="D11" s="94">
        <v>107.7</v>
      </c>
      <c r="E11" s="94">
        <v>112.19</v>
      </c>
      <c r="F11" s="94">
        <v>122.57</v>
      </c>
      <c r="G11" s="94">
        <v>113.57</v>
      </c>
    </row>
    <row r="12" spans="1:8" ht="17.25" customHeight="1">
      <c r="A12" s="7" t="s">
        <v>32</v>
      </c>
      <c r="B12" s="94">
        <v>323.13</v>
      </c>
      <c r="C12" s="94">
        <v>341.77</v>
      </c>
      <c r="D12" s="94">
        <v>372.12</v>
      </c>
      <c r="E12" s="94">
        <v>351.9</v>
      </c>
      <c r="F12" s="94">
        <v>377.78</v>
      </c>
      <c r="G12" s="94">
        <v>402.04</v>
      </c>
    </row>
    <row r="13" spans="1:8" ht="17.25" customHeight="1">
      <c r="A13" s="7" t="s">
        <v>112</v>
      </c>
      <c r="B13" s="94">
        <v>4</v>
      </c>
      <c r="C13" s="94">
        <v>3</v>
      </c>
      <c r="D13" s="94">
        <v>3</v>
      </c>
      <c r="E13" s="94">
        <v>2</v>
      </c>
      <c r="F13" s="94">
        <v>2</v>
      </c>
      <c r="G13" s="94">
        <v>3</v>
      </c>
    </row>
    <row r="14" spans="1:8" ht="17.25" customHeight="1">
      <c r="A14" s="7" t="s">
        <v>33</v>
      </c>
      <c r="B14" s="94">
        <v>369.81</v>
      </c>
      <c r="C14" s="94">
        <v>371.86</v>
      </c>
      <c r="D14" s="94">
        <v>376.08</v>
      </c>
      <c r="E14" s="94">
        <v>189.75</v>
      </c>
      <c r="F14" s="94">
        <v>190.25</v>
      </c>
      <c r="G14" s="94">
        <v>197.5</v>
      </c>
    </row>
    <row r="15" spans="1:8" ht="17.25" customHeight="1">
      <c r="A15" s="7" t="s">
        <v>103</v>
      </c>
      <c r="B15" s="94">
        <v>0</v>
      </c>
      <c r="C15" s="94">
        <v>0</v>
      </c>
      <c r="D15" s="94">
        <v>0</v>
      </c>
      <c r="E15" s="94">
        <v>0.75</v>
      </c>
      <c r="F15" s="94">
        <v>1</v>
      </c>
      <c r="G15" s="94">
        <v>1</v>
      </c>
    </row>
    <row r="16" spans="1:8" ht="17.25" customHeight="1">
      <c r="A16" s="7" t="s">
        <v>86</v>
      </c>
      <c r="B16" s="94">
        <v>41.13</v>
      </c>
      <c r="C16" s="94">
        <v>39.93</v>
      </c>
      <c r="D16" s="94">
        <v>39.730000000000004</v>
      </c>
      <c r="E16" s="94">
        <v>41.91</v>
      </c>
      <c r="F16" s="94">
        <v>31.71</v>
      </c>
      <c r="G16" s="94">
        <v>32.619999999999997</v>
      </c>
    </row>
    <row r="17" spans="1:8" ht="17.25" customHeight="1">
      <c r="A17" s="7" t="s">
        <v>34</v>
      </c>
      <c r="B17" s="94">
        <v>348.3</v>
      </c>
      <c r="C17" s="94">
        <v>319</v>
      </c>
      <c r="D17" s="94">
        <v>301</v>
      </c>
      <c r="E17" s="94">
        <v>305</v>
      </c>
      <c r="F17" s="94">
        <v>282</v>
      </c>
      <c r="G17" s="94">
        <v>231.63</v>
      </c>
    </row>
    <row r="18" spans="1:8" ht="17.25" customHeight="1">
      <c r="A18" s="7" t="s">
        <v>109</v>
      </c>
      <c r="B18" s="94">
        <v>66.88</v>
      </c>
      <c r="C18" s="94">
        <v>59</v>
      </c>
      <c r="D18" s="94">
        <v>53</v>
      </c>
      <c r="E18" s="94">
        <v>44</v>
      </c>
      <c r="F18" s="94">
        <v>43.26</v>
      </c>
      <c r="G18" s="94">
        <v>46.94</v>
      </c>
    </row>
    <row r="19" spans="1:8" ht="17.25" customHeight="1">
      <c r="A19" s="7" t="s">
        <v>35</v>
      </c>
      <c r="B19" s="94">
        <v>67.849999999999994</v>
      </c>
      <c r="C19" s="94">
        <v>62.05</v>
      </c>
      <c r="D19" s="94">
        <v>67.900000000000006</v>
      </c>
      <c r="E19" s="94">
        <v>67.5</v>
      </c>
      <c r="F19" s="94">
        <v>66.8</v>
      </c>
      <c r="G19" s="94">
        <v>70.3</v>
      </c>
    </row>
    <row r="20" spans="1:8" ht="14.65" thickBot="1">
      <c r="A20" s="92" t="s">
        <v>21</v>
      </c>
      <c r="B20" s="95">
        <v>1556.6</v>
      </c>
      <c r="C20" s="95">
        <v>1532.25</v>
      </c>
      <c r="D20" s="95">
        <v>1555.89</v>
      </c>
      <c r="E20" s="95">
        <v>1366.06</v>
      </c>
      <c r="F20" s="95">
        <v>1401.9199999999998</v>
      </c>
      <c r="G20" s="95">
        <v>1384.4199999999998</v>
      </c>
    </row>
    <row r="21" spans="1:8" ht="14.65" thickTop="1">
      <c r="A21" s="68"/>
      <c r="B21" s="68"/>
      <c r="C21" s="68"/>
      <c r="D21" s="68"/>
      <c r="E21" s="68"/>
      <c r="F21" s="68"/>
      <c r="G21" s="68"/>
    </row>
    <row r="22" spans="1:8">
      <c r="A22" s="12"/>
      <c r="B22" s="32"/>
      <c r="C22" s="32"/>
      <c r="D22" s="32"/>
      <c r="E22" s="32"/>
      <c r="F22" s="32"/>
      <c r="G22" s="32"/>
    </row>
    <row r="23" spans="1:8">
      <c r="B23" s="29"/>
      <c r="C23" s="29"/>
      <c r="D23" s="29"/>
      <c r="E23" s="29"/>
      <c r="F23" s="29"/>
      <c r="G23" s="29"/>
    </row>
    <row r="24" spans="1:8">
      <c r="B24" s="29"/>
      <c r="C24" s="29"/>
      <c r="D24" s="29"/>
      <c r="E24" s="29"/>
      <c r="F24" s="29"/>
      <c r="G24" s="29"/>
    </row>
    <row r="26" spans="1:8" s="70" customFormat="1">
      <c r="A26" s="69"/>
      <c r="B26" s="28"/>
      <c r="C26" s="28"/>
      <c r="D26" s="28"/>
      <c r="E26" s="28"/>
      <c r="F26" s="28"/>
      <c r="G26" s="28"/>
      <c r="H26" s="47"/>
    </row>
  </sheetData>
  <hyperlinks>
    <hyperlink ref="H1" location="Cover!A1" display="Back to cove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41"/>
  <sheetViews>
    <sheetView showGridLines="0" zoomScale="90" zoomScaleNormal="90" workbookViewId="0">
      <pane ySplit="7" topLeftCell="A8" activePane="bottomLeft" state="frozen"/>
      <selection activeCell="D16" sqref="D16"/>
      <selection pane="bottomLeft" activeCell="B9" sqref="B9"/>
    </sheetView>
  </sheetViews>
  <sheetFormatPr defaultColWidth="9.1328125" defaultRowHeight="14.25"/>
  <cols>
    <col min="1" max="1" width="59.73046875" style="14" customWidth="1"/>
    <col min="2" max="7" width="12.73046875" style="39" customWidth="1"/>
    <col min="8" max="8" width="14.1328125" style="12" customWidth="1"/>
    <col min="9" max="16384" width="9.1328125" style="12"/>
  </cols>
  <sheetData>
    <row r="1" spans="1:9" s="53" customFormat="1" ht="13.15">
      <c r="A1" s="238"/>
      <c r="B1" s="238"/>
      <c r="C1" s="238"/>
      <c r="D1" s="238"/>
      <c r="E1" s="238"/>
      <c r="F1" s="238"/>
      <c r="G1" s="238"/>
      <c r="H1" s="127" t="s">
        <v>108</v>
      </c>
    </row>
    <row r="2" spans="1:9" s="53" customFormat="1" ht="13.15">
      <c r="A2" s="249" t="s">
        <v>70</v>
      </c>
      <c r="B2" s="249"/>
      <c r="C2" s="249"/>
      <c r="D2" s="249"/>
      <c r="E2" s="249"/>
      <c r="F2" s="249"/>
      <c r="G2" s="249"/>
    </row>
    <row r="3" spans="1:9" s="53" customFormat="1" ht="13.15">
      <c r="A3" s="249"/>
      <c r="B3" s="249"/>
      <c r="C3" s="249"/>
      <c r="D3" s="249"/>
      <c r="E3" s="249"/>
      <c r="F3" s="249"/>
      <c r="G3" s="249"/>
    </row>
    <row r="4" spans="1:9" s="53" customFormat="1" ht="15.75">
      <c r="A4" s="250" t="s">
        <v>59</v>
      </c>
      <c r="B4" s="251"/>
      <c r="C4" s="251"/>
      <c r="D4" s="251"/>
      <c r="E4" s="251"/>
      <c r="F4" s="251"/>
      <c r="G4" s="251"/>
    </row>
    <row r="5" spans="1:9" s="53" customFormat="1" ht="13.15">
      <c r="A5" s="238"/>
      <c r="B5" s="238"/>
      <c r="C5" s="238"/>
      <c r="D5" s="238"/>
      <c r="E5" s="238"/>
      <c r="F5" s="238"/>
      <c r="G5" s="238"/>
    </row>
    <row r="6" spans="1:9" s="53" customFormat="1" ht="13.15">
      <c r="A6" s="240" t="s">
        <v>403</v>
      </c>
      <c r="B6" s="242" t="s">
        <v>22</v>
      </c>
      <c r="C6" s="242" t="s">
        <v>5</v>
      </c>
      <c r="D6" s="242" t="s">
        <v>0</v>
      </c>
      <c r="E6" s="242" t="s">
        <v>23</v>
      </c>
      <c r="F6" s="242" t="s">
        <v>22</v>
      </c>
      <c r="G6" s="242" t="s">
        <v>5</v>
      </c>
      <c r="H6" s="12"/>
    </row>
    <row r="7" spans="1:9" s="53" customFormat="1" ht="13.15">
      <c r="A7" s="252"/>
      <c r="B7" s="242">
        <v>2019</v>
      </c>
      <c r="C7" s="242">
        <v>2019</v>
      </c>
      <c r="D7" s="242">
        <v>2018</v>
      </c>
      <c r="E7" s="242">
        <v>2018</v>
      </c>
      <c r="F7" s="242">
        <v>2018</v>
      </c>
      <c r="G7" s="242">
        <v>2018</v>
      </c>
      <c r="H7" s="71"/>
    </row>
    <row r="8" spans="1:9" s="131" customFormat="1" ht="5.25">
      <c r="A8" s="136"/>
      <c r="B8" s="137"/>
      <c r="C8" s="137"/>
      <c r="D8" s="137"/>
      <c r="E8" s="137"/>
      <c r="F8" s="137"/>
      <c r="G8" s="137"/>
    </row>
    <row r="9" spans="1:9">
      <c r="A9" s="224" t="s">
        <v>130</v>
      </c>
      <c r="B9" s="111">
        <v>847.78282508506504</v>
      </c>
      <c r="C9" s="111">
        <v>810.486926020797</v>
      </c>
      <c r="D9" s="111">
        <v>764.04555859524805</v>
      </c>
      <c r="E9" s="111">
        <v>718.24755674900496</v>
      </c>
      <c r="F9" s="111">
        <v>672.25309450104396</v>
      </c>
      <c r="G9" s="111">
        <v>645.22321364076095</v>
      </c>
      <c r="H9" s="6"/>
    </row>
    <row r="10" spans="1:9">
      <c r="A10" s="164" t="s">
        <v>67</v>
      </c>
      <c r="B10" s="111">
        <v>2.8297607687975699</v>
      </c>
      <c r="C10" s="111">
        <v>-0.222496622939757</v>
      </c>
      <c r="D10" s="111">
        <v>-4.7594322443217596</v>
      </c>
      <c r="E10" s="111">
        <v>-3.4528277384633301</v>
      </c>
      <c r="F10" s="111">
        <v>-1.1550368070775401</v>
      </c>
      <c r="G10" s="111">
        <v>-4.4844937745300504</v>
      </c>
      <c r="H10" s="6"/>
    </row>
    <row r="11" spans="1:9">
      <c r="A11" s="308" t="s">
        <v>10</v>
      </c>
      <c r="B11" s="111">
        <v>-104.57437555216001</v>
      </c>
      <c r="C11" s="111">
        <v>-103.551869501456</v>
      </c>
      <c r="D11" s="111">
        <v>-103.881613248912</v>
      </c>
      <c r="E11" s="111">
        <v>-93.016073583535601</v>
      </c>
      <c r="F11" s="111">
        <v>-79.493745076459803</v>
      </c>
      <c r="G11" s="111">
        <v>-74.512628328209701</v>
      </c>
      <c r="H11" s="6"/>
    </row>
    <row r="12" spans="1:9" s="13" customFormat="1">
      <c r="A12" s="309" t="s">
        <v>1</v>
      </c>
      <c r="B12" s="144">
        <v>746.03821030170297</v>
      </c>
      <c r="C12" s="144">
        <v>706.21255989640099</v>
      </c>
      <c r="D12" s="144">
        <v>655.40451310201502</v>
      </c>
      <c r="E12" s="144">
        <v>621.77865542700602</v>
      </c>
      <c r="F12" s="144">
        <v>591.60431261750603</v>
      </c>
      <c r="G12" s="144">
        <v>566.22609153802102</v>
      </c>
      <c r="H12" s="9"/>
      <c r="I12" s="12"/>
    </row>
    <row r="13" spans="1:9">
      <c r="A13" s="308"/>
      <c r="B13" s="98"/>
      <c r="C13" s="98"/>
      <c r="D13" s="98"/>
      <c r="E13" s="98"/>
      <c r="F13" s="98"/>
      <c r="G13" s="98"/>
      <c r="H13" s="6"/>
    </row>
    <row r="14" spans="1:9">
      <c r="A14" s="164" t="s">
        <v>131</v>
      </c>
      <c r="B14" s="111">
        <v>34.723386161377597</v>
      </c>
      <c r="C14" s="111">
        <v>51.363774468272901</v>
      </c>
      <c r="D14" s="111">
        <v>60.686321949721503</v>
      </c>
      <c r="E14" s="111">
        <v>50.7919164640414</v>
      </c>
      <c r="F14" s="111">
        <v>46.0617457010908</v>
      </c>
      <c r="G14" s="111">
        <v>103.197589259655</v>
      </c>
      <c r="H14" s="6"/>
    </row>
    <row r="15" spans="1:9">
      <c r="A15" s="164" t="s">
        <v>9</v>
      </c>
      <c r="B15" s="111">
        <v>30.106794722930999</v>
      </c>
      <c r="C15" s="111">
        <v>32.124515931443</v>
      </c>
      <c r="D15" s="111">
        <v>29.6891291804363</v>
      </c>
      <c r="E15" s="111">
        <v>15.403914376133899</v>
      </c>
      <c r="F15" s="111">
        <v>17.038267928518799</v>
      </c>
      <c r="G15" s="111">
        <v>16.932058122204399</v>
      </c>
      <c r="H15" s="6"/>
    </row>
    <row r="16" spans="1:9">
      <c r="A16" s="164" t="s">
        <v>132</v>
      </c>
      <c r="B16" s="111">
        <v>-17.521767313759099</v>
      </c>
      <c r="C16" s="111">
        <v>-16.4824888100826</v>
      </c>
      <c r="D16" s="111">
        <v>16.4008503062744</v>
      </c>
      <c r="E16" s="111">
        <v>40.000302104243097</v>
      </c>
      <c r="F16" s="111">
        <v>-7.7913237360084997</v>
      </c>
      <c r="G16" s="111">
        <v>-4.9315121177675998</v>
      </c>
      <c r="H16" s="6"/>
    </row>
    <row r="17" spans="1:9">
      <c r="A17" s="164" t="s">
        <v>379</v>
      </c>
      <c r="B17" s="111">
        <v>-1.2616792524181699</v>
      </c>
      <c r="C17" s="111">
        <v>-3.1118300562625199</v>
      </c>
      <c r="D17" s="111">
        <v>-2.8042135214942401</v>
      </c>
      <c r="E17" s="111" t="s">
        <v>48</v>
      </c>
      <c r="F17" s="111">
        <v>-2.4504135576372099</v>
      </c>
      <c r="G17" s="111" t="s">
        <v>48</v>
      </c>
      <c r="H17" s="6"/>
    </row>
    <row r="18" spans="1:9">
      <c r="A18" s="164" t="s">
        <v>133</v>
      </c>
      <c r="B18" s="111">
        <v>4.9351520714070096</v>
      </c>
      <c r="C18" s="111">
        <v>4.3087397694062801</v>
      </c>
      <c r="D18" s="111">
        <v>7.0496800445727397</v>
      </c>
      <c r="E18" s="111">
        <v>2.6080277033376098</v>
      </c>
      <c r="F18" s="111">
        <v>3.1388397460448698</v>
      </c>
      <c r="G18" s="111">
        <v>2.9989949980331398</v>
      </c>
      <c r="H18" s="6"/>
    </row>
    <row r="19" spans="1:9" s="13" customFormat="1">
      <c r="A19" s="309" t="s">
        <v>2</v>
      </c>
      <c r="B19" s="144">
        <v>797.02009669124095</v>
      </c>
      <c r="C19" s="144">
        <v>774.41527119917805</v>
      </c>
      <c r="D19" s="144">
        <v>766.42628106152495</v>
      </c>
      <c r="E19" s="144">
        <v>730.581122943845</v>
      </c>
      <c r="F19" s="144">
        <v>647.60142869951505</v>
      </c>
      <c r="G19" s="144">
        <v>684.42322180014605</v>
      </c>
      <c r="H19" s="9"/>
      <c r="I19" s="12"/>
    </row>
    <row r="20" spans="1:9">
      <c r="A20" s="308"/>
      <c r="B20" s="98"/>
      <c r="C20" s="98"/>
      <c r="D20" s="98"/>
      <c r="E20" s="98"/>
      <c r="F20" s="98"/>
      <c r="G20" s="98"/>
      <c r="H20" s="6"/>
    </row>
    <row r="21" spans="1:9">
      <c r="A21" s="308" t="s">
        <v>138</v>
      </c>
      <c r="B21" s="98"/>
      <c r="C21" s="98"/>
      <c r="D21" s="98"/>
      <c r="E21" s="98"/>
      <c r="F21" s="98"/>
      <c r="G21" s="98"/>
      <c r="H21" s="6"/>
    </row>
    <row r="22" spans="1:9">
      <c r="A22" s="164" t="s">
        <v>134</v>
      </c>
      <c r="B22" s="111">
        <v>-219.75919086773899</v>
      </c>
      <c r="C22" s="111">
        <v>-208.09312129710901</v>
      </c>
      <c r="D22" s="111">
        <v>-227.60675081275801</v>
      </c>
      <c r="E22" s="111">
        <v>-191.797116928344</v>
      </c>
      <c r="F22" s="111">
        <v>-212.371193656527</v>
      </c>
      <c r="G22" s="111">
        <v>-194.35776035365501</v>
      </c>
      <c r="H22" s="6"/>
    </row>
    <row r="23" spans="1:9">
      <c r="A23" s="164" t="s">
        <v>135</v>
      </c>
      <c r="B23" s="111">
        <v>-187.28188504839301</v>
      </c>
      <c r="C23" s="111">
        <v>-190.243454137942</v>
      </c>
      <c r="D23" s="111">
        <v>-209.450210163945</v>
      </c>
      <c r="E23" s="111">
        <v>-179.54063330238699</v>
      </c>
      <c r="F23" s="111">
        <v>-166.86835778009001</v>
      </c>
      <c r="G23" s="111">
        <v>-194.37017425566799</v>
      </c>
      <c r="H23" s="6"/>
    </row>
    <row r="24" spans="1:9">
      <c r="A24" s="164" t="s">
        <v>136</v>
      </c>
      <c r="B24" s="111">
        <v>-131.29999636876499</v>
      </c>
      <c r="C24" s="111">
        <v>-134.132774407553</v>
      </c>
      <c r="D24" s="111">
        <v>-150.461121273808</v>
      </c>
      <c r="E24" s="111">
        <v>-112.221877474767</v>
      </c>
      <c r="F24" s="111">
        <v>-135.09325925406901</v>
      </c>
      <c r="G24" s="111">
        <v>-111.543971683642</v>
      </c>
      <c r="H24" s="6"/>
    </row>
    <row r="25" spans="1:9">
      <c r="A25" s="308" t="s">
        <v>49</v>
      </c>
      <c r="B25" s="111">
        <v>-32.847793278876701</v>
      </c>
      <c r="C25" s="111">
        <v>-28.842878162302799</v>
      </c>
      <c r="D25" s="111">
        <v>-16.728296941351498</v>
      </c>
      <c r="E25" s="111">
        <v>-15.000175138299401</v>
      </c>
      <c r="F25" s="111">
        <v>-15.0497284497064</v>
      </c>
      <c r="G25" s="111">
        <v>-14.0777483953242</v>
      </c>
      <c r="H25" s="6"/>
    </row>
    <row r="26" spans="1:9" s="13" customFormat="1">
      <c r="A26" s="309" t="s">
        <v>3</v>
      </c>
      <c r="B26" s="144">
        <v>-571.18886556377402</v>
      </c>
      <c r="C26" s="144">
        <v>-561.31222800490696</v>
      </c>
      <c r="D26" s="144">
        <v>-604.24637919186296</v>
      </c>
      <c r="E26" s="144">
        <v>-498.559802843797</v>
      </c>
      <c r="F26" s="144">
        <v>-529.38253914039205</v>
      </c>
      <c r="G26" s="144">
        <v>-514.34965468828898</v>
      </c>
      <c r="H26" s="9"/>
      <c r="I26" s="12"/>
    </row>
    <row r="27" spans="1:9" s="13" customFormat="1">
      <c r="A27" s="142"/>
      <c r="B27" s="111"/>
      <c r="C27" s="111"/>
      <c r="D27" s="111"/>
      <c r="E27" s="111"/>
      <c r="F27" s="111"/>
      <c r="G27" s="111"/>
      <c r="H27" s="9"/>
      <c r="I27" s="12"/>
    </row>
    <row r="28" spans="1:9" s="13" customFormat="1">
      <c r="A28" s="165" t="s">
        <v>137</v>
      </c>
      <c r="B28" s="114">
        <v>225.83123112746799</v>
      </c>
      <c r="C28" s="114">
        <v>213.103043194272</v>
      </c>
      <c r="D28" s="114">
        <v>162.17990186966301</v>
      </c>
      <c r="E28" s="114">
        <v>232.0213204044</v>
      </c>
      <c r="F28" s="114">
        <v>118.718889553685</v>
      </c>
      <c r="G28" s="114">
        <v>169.57356681294101</v>
      </c>
      <c r="H28" s="9"/>
    </row>
    <row r="29" spans="1:9">
      <c r="A29" s="170" t="s">
        <v>144</v>
      </c>
      <c r="B29" s="111">
        <v>3.5714285107601902</v>
      </c>
      <c r="C29" s="111">
        <v>12.967887658658199</v>
      </c>
      <c r="D29" s="111">
        <v>23.557955603557598</v>
      </c>
      <c r="E29" s="111">
        <v>11.089402446209901</v>
      </c>
      <c r="F29" s="111">
        <v>22.460547490126</v>
      </c>
      <c r="G29" s="111">
        <v>15.4169352416463</v>
      </c>
      <c r="H29" s="6"/>
    </row>
    <row r="30" spans="1:9">
      <c r="A30" s="309" t="s">
        <v>11</v>
      </c>
      <c r="B30" s="144">
        <v>230.202659638228</v>
      </c>
      <c r="C30" s="144">
        <v>226.07093085292999</v>
      </c>
      <c r="D30" s="144">
        <v>185.73785747322</v>
      </c>
      <c r="E30" s="144">
        <v>243.11072285060999</v>
      </c>
      <c r="F30" s="144">
        <v>141.17943704381099</v>
      </c>
      <c r="G30" s="144">
        <v>184.99050205458701</v>
      </c>
      <c r="H30" s="6"/>
    </row>
    <row r="31" spans="1:9">
      <c r="A31" s="142"/>
      <c r="B31" s="111"/>
      <c r="C31" s="111"/>
      <c r="D31" s="111"/>
      <c r="E31" s="111"/>
      <c r="F31" s="111"/>
      <c r="G31" s="111"/>
      <c r="H31" s="6"/>
    </row>
    <row r="32" spans="1:9">
      <c r="A32" s="308" t="s">
        <v>4</v>
      </c>
      <c r="B32" s="111">
        <v>-50.971870336493303</v>
      </c>
      <c r="C32" s="111">
        <v>-50.475428436364901</v>
      </c>
      <c r="D32" s="111">
        <v>-20.787080785522502</v>
      </c>
      <c r="E32" s="111">
        <v>-61.373836329682902</v>
      </c>
      <c r="F32" s="111">
        <v>-37.7571447277003</v>
      </c>
      <c r="G32" s="111">
        <v>-44.706151847394899</v>
      </c>
      <c r="H32" s="6"/>
    </row>
    <row r="33" spans="1:8" s="13" customFormat="1" ht="14.65" thickBot="1">
      <c r="A33" s="310" t="s">
        <v>139</v>
      </c>
      <c r="B33" s="113">
        <v>179.230789301735</v>
      </c>
      <c r="C33" s="113">
        <v>175.59550241656501</v>
      </c>
      <c r="D33" s="113">
        <v>164.95077668769801</v>
      </c>
      <c r="E33" s="113">
        <v>181.73688652092699</v>
      </c>
      <c r="F33" s="113">
        <v>103.42229231611</v>
      </c>
      <c r="G33" s="113">
        <v>140.28435020719201</v>
      </c>
      <c r="H33" s="9"/>
    </row>
    <row r="34" spans="1:8" ht="14.65" thickTop="1">
      <c r="A34" s="142"/>
      <c r="B34" s="111"/>
      <c r="C34" s="111"/>
      <c r="D34" s="111"/>
      <c r="E34" s="111"/>
      <c r="F34" s="111"/>
      <c r="G34" s="111"/>
      <c r="H34" s="6"/>
    </row>
    <row r="35" spans="1:8">
      <c r="A35" s="311" t="s">
        <v>63</v>
      </c>
      <c r="B35" s="111"/>
      <c r="C35" s="111"/>
      <c r="D35" s="111"/>
      <c r="E35" s="111"/>
      <c r="F35" s="111"/>
      <c r="G35" s="111"/>
    </row>
    <row r="36" spans="1:8">
      <c r="A36" s="312" t="s">
        <v>50</v>
      </c>
      <c r="B36" s="111">
        <v>179.230789301735</v>
      </c>
      <c r="C36" s="111">
        <v>175.59550241656501</v>
      </c>
      <c r="D36" s="111">
        <v>164.95077668769801</v>
      </c>
      <c r="E36" s="111">
        <v>181.73688652092699</v>
      </c>
      <c r="F36" s="111">
        <v>103.42229231611</v>
      </c>
      <c r="G36" s="111">
        <v>140.28435020719201</v>
      </c>
    </row>
    <row r="37" spans="1:8">
      <c r="A37" s="313"/>
      <c r="B37" s="100"/>
      <c r="C37" s="100"/>
      <c r="D37" s="100"/>
      <c r="E37" s="100"/>
      <c r="F37" s="100"/>
      <c r="G37" s="100"/>
    </row>
    <row r="38" spans="1:8">
      <c r="A38" s="43" t="s">
        <v>387</v>
      </c>
      <c r="B38" s="101">
        <v>1.83</v>
      </c>
      <c r="C38" s="101">
        <v>1.79</v>
      </c>
      <c r="D38" s="101">
        <v>1.59</v>
      </c>
      <c r="E38" s="101">
        <v>1.87</v>
      </c>
      <c r="F38" s="101">
        <v>1.1200000000000001</v>
      </c>
      <c r="G38" s="101">
        <v>1.59</v>
      </c>
    </row>
    <row r="39" spans="1:8">
      <c r="A39" s="43"/>
      <c r="B39" s="38"/>
      <c r="C39" s="38"/>
      <c r="D39" s="38"/>
      <c r="E39" s="38"/>
      <c r="F39" s="38"/>
      <c r="G39" s="38"/>
    </row>
    <row r="40" spans="1:8">
      <c r="A40" s="24"/>
    </row>
    <row r="41" spans="1:8" s="70" customFormat="1">
      <c r="A41" s="15"/>
      <c r="B41" s="40"/>
      <c r="C41" s="40"/>
      <c r="D41" s="40"/>
      <c r="E41" s="40"/>
      <c r="F41" s="40"/>
      <c r="G41" s="40"/>
    </row>
  </sheetData>
  <phoneticPr fontId="21" type="noConversion"/>
  <hyperlinks>
    <hyperlink ref="H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8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35"/>
  <sheetViews>
    <sheetView zoomScale="90" zoomScaleNormal="90" workbookViewId="0">
      <pane ySplit="7" topLeftCell="A8" activePane="bottomLeft" state="frozen"/>
      <selection activeCell="D16" sqref="D16"/>
      <selection pane="bottomLeft" activeCell="C51" sqref="C51"/>
    </sheetView>
  </sheetViews>
  <sheetFormatPr defaultColWidth="9.1328125" defaultRowHeight="14.25"/>
  <cols>
    <col min="1" max="1" width="66.59765625" style="12" customWidth="1"/>
    <col min="2" max="7" width="12.1328125" style="47" customWidth="1"/>
    <col min="8" max="8" width="13.73046875" style="12" customWidth="1"/>
    <col min="9" max="16384" width="9.1328125" style="12"/>
  </cols>
  <sheetData>
    <row r="1" spans="1:8" s="53" customFormat="1" ht="13.15">
      <c r="A1" s="238"/>
      <c r="B1" s="253"/>
      <c r="C1" s="253"/>
      <c r="D1" s="253"/>
      <c r="E1" s="253"/>
      <c r="F1" s="253"/>
      <c r="G1" s="253"/>
      <c r="H1" s="127" t="s">
        <v>108</v>
      </c>
    </row>
    <row r="2" spans="1:8" s="53" customFormat="1" ht="13.15">
      <c r="A2" s="249" t="s">
        <v>70</v>
      </c>
      <c r="B2" s="254"/>
      <c r="C2" s="254"/>
      <c r="D2" s="254"/>
      <c r="E2" s="254"/>
      <c r="F2" s="254"/>
      <c r="G2" s="254"/>
    </row>
    <row r="3" spans="1:8" s="53" customFormat="1" ht="13.15">
      <c r="A3" s="249"/>
      <c r="B3" s="254"/>
      <c r="C3" s="254"/>
      <c r="D3" s="254"/>
      <c r="E3" s="254"/>
      <c r="F3" s="254"/>
      <c r="G3" s="254"/>
    </row>
    <row r="4" spans="1:8" s="53" customFormat="1" ht="15.75">
      <c r="A4" s="255" t="s">
        <v>60</v>
      </c>
      <c r="B4" s="256"/>
      <c r="C4" s="256"/>
      <c r="D4" s="256"/>
      <c r="E4" s="256"/>
      <c r="F4" s="256"/>
      <c r="G4" s="256"/>
    </row>
    <row r="5" spans="1:8" s="53" customFormat="1" ht="13.15">
      <c r="A5" s="238"/>
      <c r="B5" s="253"/>
      <c r="C5" s="253"/>
      <c r="D5" s="253"/>
      <c r="E5" s="253"/>
      <c r="F5" s="253"/>
      <c r="G5" s="253"/>
    </row>
    <row r="6" spans="1:8" s="53" customFormat="1" ht="13.15">
      <c r="A6" s="257" t="s">
        <v>403</v>
      </c>
      <c r="B6" s="242" t="s">
        <v>22</v>
      </c>
      <c r="C6" s="242" t="s">
        <v>5</v>
      </c>
      <c r="D6" s="242" t="s">
        <v>0</v>
      </c>
      <c r="E6" s="242" t="s">
        <v>23</v>
      </c>
      <c r="F6" s="242" t="s">
        <v>22</v>
      </c>
      <c r="G6" s="242" t="s">
        <v>5</v>
      </c>
      <c r="H6" s="12"/>
    </row>
    <row r="7" spans="1:8" s="53" customFormat="1" ht="13.15">
      <c r="A7" s="257"/>
      <c r="B7" s="258">
        <v>2019</v>
      </c>
      <c r="C7" s="258">
        <v>2019</v>
      </c>
      <c r="D7" s="258">
        <v>2018</v>
      </c>
      <c r="E7" s="258">
        <v>2018</v>
      </c>
      <c r="F7" s="258">
        <v>2018</v>
      </c>
      <c r="G7" s="258">
        <v>2018</v>
      </c>
    </row>
    <row r="8" spans="1:8" s="131" customFormat="1" ht="13.5" customHeight="1">
      <c r="A8" s="145"/>
      <c r="B8" s="146"/>
      <c r="C8" s="146"/>
      <c r="D8" s="146"/>
      <c r="E8" s="146"/>
      <c r="F8" s="146"/>
      <c r="G8" s="146"/>
    </row>
    <row r="9" spans="1:8" ht="13.5" customHeight="1" thickBot="1">
      <c r="A9" s="63" t="s">
        <v>391</v>
      </c>
      <c r="B9" s="113">
        <v>179.230789301735</v>
      </c>
      <c r="C9" s="113">
        <v>175.59550241656501</v>
      </c>
      <c r="D9" s="113">
        <v>164.95077668769801</v>
      </c>
      <c r="E9" s="113">
        <v>181.73688652092699</v>
      </c>
      <c r="F9" s="113">
        <v>103.42229231611</v>
      </c>
      <c r="G9" s="113">
        <v>140.28435020719201</v>
      </c>
      <c r="H9" s="70"/>
    </row>
    <row r="10" spans="1:8" ht="13.5" customHeight="1" thickTop="1">
      <c r="A10" s="37"/>
      <c r="B10" s="34"/>
      <c r="C10" s="34"/>
      <c r="D10" s="34"/>
      <c r="E10" s="34"/>
      <c r="F10" s="34"/>
      <c r="G10" s="34"/>
      <c r="H10" s="70"/>
    </row>
    <row r="11" spans="1:8" ht="13.5" customHeight="1">
      <c r="A11" s="30" t="s">
        <v>37</v>
      </c>
      <c r="B11" s="35"/>
      <c r="C11" s="35"/>
      <c r="D11" s="35"/>
      <c r="E11" s="35"/>
      <c r="F11" s="35"/>
      <c r="G11" s="35"/>
      <c r="H11" s="70"/>
    </row>
    <row r="12" spans="1:8" ht="13.5" customHeight="1">
      <c r="A12" s="36"/>
      <c r="B12" s="35"/>
      <c r="C12" s="35"/>
      <c r="D12" s="35"/>
      <c r="E12" s="35"/>
      <c r="F12" s="35"/>
      <c r="G12" s="35"/>
      <c r="H12" s="70"/>
    </row>
    <row r="13" spans="1:8" ht="13.5" customHeight="1">
      <c r="A13" s="61" t="s">
        <v>99</v>
      </c>
      <c r="B13" s="35"/>
      <c r="C13" s="35"/>
      <c r="D13" s="35"/>
      <c r="E13" s="35"/>
      <c r="F13" s="35"/>
      <c r="G13" s="35"/>
      <c r="H13" s="70"/>
    </row>
    <row r="14" spans="1:8" ht="13.5" customHeight="1">
      <c r="A14" s="37" t="s">
        <v>100</v>
      </c>
      <c r="B14" s="99">
        <v>0</v>
      </c>
      <c r="C14" s="99">
        <v>0</v>
      </c>
      <c r="D14" s="99">
        <v>1.097793</v>
      </c>
      <c r="E14" s="99">
        <v>0</v>
      </c>
      <c r="F14" s="99">
        <v>0</v>
      </c>
      <c r="G14" s="99">
        <v>0</v>
      </c>
      <c r="H14" s="72"/>
    </row>
    <row r="15" spans="1:8" ht="13.5" customHeight="1">
      <c r="A15" s="37" t="s">
        <v>42</v>
      </c>
      <c r="B15" s="99">
        <v>0</v>
      </c>
      <c r="C15" s="99">
        <v>0</v>
      </c>
      <c r="D15" s="99">
        <v>0.60021632150912396</v>
      </c>
      <c r="E15" s="99">
        <v>0</v>
      </c>
      <c r="F15" s="99">
        <v>0</v>
      </c>
      <c r="G15" s="99">
        <v>0</v>
      </c>
      <c r="H15" s="70"/>
    </row>
    <row r="16" spans="1:8" ht="13.5" customHeight="1">
      <c r="A16" s="37" t="s">
        <v>101</v>
      </c>
      <c r="B16" s="99">
        <v>0</v>
      </c>
      <c r="C16" s="99">
        <v>0</v>
      </c>
      <c r="D16" s="99">
        <v>0.234928</v>
      </c>
      <c r="E16" s="99">
        <v>0</v>
      </c>
      <c r="F16" s="99">
        <v>0</v>
      </c>
      <c r="G16" s="99">
        <v>0</v>
      </c>
      <c r="H16" s="70"/>
    </row>
    <row r="17" spans="1:9" ht="15.75" customHeight="1">
      <c r="A17" s="90" t="s">
        <v>102</v>
      </c>
      <c r="B17" s="147">
        <v>0</v>
      </c>
      <c r="C17" s="147">
        <v>0</v>
      </c>
      <c r="D17" s="147">
        <v>1.9329373215091199</v>
      </c>
      <c r="E17" s="147">
        <v>0</v>
      </c>
      <c r="F17" s="147">
        <v>0</v>
      </c>
      <c r="G17" s="147">
        <v>0</v>
      </c>
      <c r="H17" s="73"/>
    </row>
    <row r="18" spans="1:9" ht="13.5" customHeight="1">
      <c r="A18" s="62"/>
      <c r="B18" s="111"/>
      <c r="C18" s="111"/>
      <c r="D18" s="111"/>
      <c r="E18" s="111"/>
      <c r="F18" s="111"/>
      <c r="G18" s="111"/>
      <c r="H18" s="70"/>
    </row>
    <row r="19" spans="1:9" ht="13.5" customHeight="1">
      <c r="A19" s="61" t="s">
        <v>43</v>
      </c>
      <c r="B19" s="58"/>
      <c r="C19" s="58"/>
      <c r="D19" s="58"/>
      <c r="E19" s="58"/>
      <c r="F19" s="58"/>
      <c r="G19" s="58"/>
      <c r="H19" s="70"/>
    </row>
    <row r="20" spans="1:9" ht="13.5" customHeight="1">
      <c r="A20" s="37" t="s">
        <v>110</v>
      </c>
      <c r="B20" s="111">
        <v>4.0286044118540003</v>
      </c>
      <c r="C20" s="111">
        <v>24.938159323819999</v>
      </c>
      <c r="D20" s="111">
        <v>-6.0730566374929804</v>
      </c>
      <c r="E20" s="111">
        <v>-22.79311739053</v>
      </c>
      <c r="F20" s="111">
        <v>6.8176713664080202</v>
      </c>
      <c r="G20" s="111">
        <v>117.580265607906</v>
      </c>
      <c r="H20" s="70"/>
    </row>
    <row r="21" spans="1:9" ht="13.5" customHeight="1">
      <c r="A21" s="37" t="s">
        <v>83</v>
      </c>
      <c r="B21" s="111">
        <v>3.5041820000000001</v>
      </c>
      <c r="C21" s="111">
        <v>1.866155</v>
      </c>
      <c r="D21" s="111">
        <v>-3.5977440000000001</v>
      </c>
      <c r="E21" s="111">
        <v>0.34788999999999998</v>
      </c>
      <c r="F21" s="111">
        <v>-7.4379369999999998</v>
      </c>
      <c r="G21" s="111">
        <v>6.9662519999999999</v>
      </c>
      <c r="H21" s="70"/>
    </row>
    <row r="22" spans="1:9" ht="13.5" customHeight="1">
      <c r="A22" s="37" t="s">
        <v>44</v>
      </c>
      <c r="B22" s="111">
        <v>-15.394958000000001</v>
      </c>
      <c r="C22" s="111">
        <v>-30.481968999999999</v>
      </c>
      <c r="D22" s="111">
        <v>-56.246977000000001</v>
      </c>
      <c r="E22" s="111">
        <v>-10.9412</v>
      </c>
      <c r="F22" s="111">
        <v>-32.696747000000002</v>
      </c>
      <c r="G22" s="111">
        <v>-131.766029</v>
      </c>
      <c r="H22" s="70"/>
    </row>
    <row r="23" spans="1:9" ht="13.5" customHeight="1">
      <c r="A23" s="37" t="s">
        <v>111</v>
      </c>
      <c r="B23" s="111">
        <v>-4.6150909999999996</v>
      </c>
      <c r="C23" s="111">
        <v>-4.2978690000000004</v>
      </c>
      <c r="D23" s="111">
        <v>0.49560100000000001</v>
      </c>
      <c r="E23" s="111">
        <v>-3.3743780000000001</v>
      </c>
      <c r="F23" s="111">
        <v>4.2327969999999997</v>
      </c>
      <c r="G23" s="111">
        <v>-9.6264299999999992</v>
      </c>
      <c r="H23" s="70"/>
    </row>
    <row r="24" spans="1:9" ht="13.5" customHeight="1">
      <c r="A24" s="148" t="s">
        <v>127</v>
      </c>
      <c r="B24" s="111">
        <v>2.32039383</v>
      </c>
      <c r="C24" s="111">
        <v>2.119856934</v>
      </c>
      <c r="D24" s="111">
        <v>2.4977932200000001</v>
      </c>
      <c r="E24" s="111">
        <v>3.78083978</v>
      </c>
      <c r="F24" s="111">
        <v>3.9245594399999999</v>
      </c>
      <c r="G24" s="111">
        <v>2.5559370000000001</v>
      </c>
      <c r="H24" s="70"/>
      <c r="I24" s="139"/>
    </row>
    <row r="25" spans="1:9" ht="13.5" customHeight="1">
      <c r="A25" s="37" t="s">
        <v>104</v>
      </c>
      <c r="B25" s="111">
        <v>4.2821501700000004</v>
      </c>
      <c r="C25" s="111">
        <v>7.4428850659999997</v>
      </c>
      <c r="D25" s="111">
        <v>9.8041227800000001</v>
      </c>
      <c r="E25" s="111">
        <v>1.78584622</v>
      </c>
      <c r="F25" s="111">
        <v>4.84665356</v>
      </c>
      <c r="G25" s="111">
        <v>31.106341</v>
      </c>
      <c r="H25" s="70"/>
    </row>
    <row r="26" spans="1:9">
      <c r="A26" s="89" t="s">
        <v>45</v>
      </c>
      <c r="B26" s="144">
        <v>-5.874718588146</v>
      </c>
      <c r="C26" s="144">
        <v>1.58721832381999</v>
      </c>
      <c r="D26" s="144">
        <v>-54.120260637492997</v>
      </c>
      <c r="E26" s="144">
        <v>-31.194119390529998</v>
      </c>
      <c r="F26" s="144">
        <v>-20.313002633591999</v>
      </c>
      <c r="G26" s="144">
        <v>16.816336607906301</v>
      </c>
      <c r="H26" s="70"/>
    </row>
    <row r="27" spans="1:9">
      <c r="A27" s="82"/>
      <c r="B27" s="33"/>
      <c r="C27" s="33"/>
      <c r="D27" s="33"/>
      <c r="E27" s="33"/>
      <c r="F27" s="33"/>
      <c r="G27" s="33"/>
      <c r="H27" s="70"/>
    </row>
    <row r="28" spans="1:9" ht="13.5" customHeight="1">
      <c r="A28" s="88" t="s">
        <v>46</v>
      </c>
      <c r="B28" s="144">
        <v>-5.874718588146</v>
      </c>
      <c r="C28" s="144">
        <v>1.58721832381999</v>
      </c>
      <c r="D28" s="144">
        <v>-52.187323315983903</v>
      </c>
      <c r="E28" s="144">
        <v>-31.194119390529998</v>
      </c>
      <c r="F28" s="144">
        <v>-20.313002633591999</v>
      </c>
      <c r="G28" s="144">
        <v>16.816336607906301</v>
      </c>
      <c r="H28" s="70"/>
    </row>
    <row r="29" spans="1:9" ht="13.5" customHeight="1">
      <c r="A29" s="62"/>
      <c r="B29" s="34"/>
      <c r="C29" s="34"/>
      <c r="D29" s="34"/>
      <c r="E29" s="34"/>
      <c r="F29" s="34"/>
      <c r="G29" s="34"/>
      <c r="H29" s="70"/>
    </row>
    <row r="30" spans="1:9" ht="13.5" customHeight="1" thickBot="1">
      <c r="A30" s="63" t="s">
        <v>38</v>
      </c>
      <c r="B30" s="113">
        <v>-5.874718588146</v>
      </c>
      <c r="C30" s="113">
        <v>1.58721832381999</v>
      </c>
      <c r="D30" s="113">
        <v>-52.187323315983903</v>
      </c>
      <c r="E30" s="113">
        <v>-31.194119390529998</v>
      </c>
      <c r="F30" s="113">
        <v>-20.313002633591999</v>
      </c>
      <c r="G30" s="113">
        <v>157.10068681509901</v>
      </c>
      <c r="H30" s="70"/>
    </row>
    <row r="31" spans="1:9" ht="13.5" customHeight="1" thickTop="1">
      <c r="A31" s="37"/>
      <c r="B31" s="58"/>
      <c r="C31" s="58"/>
      <c r="D31" s="58"/>
      <c r="E31" s="58"/>
      <c r="F31" s="58"/>
      <c r="G31" s="58"/>
    </row>
    <row r="32" spans="1:9" ht="13.5" customHeight="1">
      <c r="A32" s="30" t="s">
        <v>63</v>
      </c>
      <c r="B32" s="58"/>
      <c r="C32" s="58"/>
      <c r="D32" s="58"/>
      <c r="E32" s="58"/>
      <c r="F32" s="58"/>
      <c r="G32" s="58"/>
    </row>
    <row r="33" spans="1:8" ht="13.5" customHeight="1">
      <c r="A33" s="87" t="s">
        <v>50</v>
      </c>
      <c r="B33" s="143">
        <v>172.85607071358899</v>
      </c>
      <c r="C33" s="143">
        <v>177.917648740385</v>
      </c>
      <c r="D33" s="143">
        <v>112.76345337171399</v>
      </c>
      <c r="E33" s="143">
        <v>150.54276713039701</v>
      </c>
      <c r="F33" s="143">
        <v>83.109289682518707</v>
      </c>
      <c r="G33" s="143">
        <v>157.10068681509901</v>
      </c>
    </row>
    <row r="35" spans="1:8" s="70" customFormat="1">
      <c r="A35" s="12"/>
      <c r="B35" s="47"/>
      <c r="C35" s="47"/>
      <c r="D35" s="47"/>
      <c r="E35" s="47"/>
      <c r="F35" s="47"/>
      <c r="G35" s="47"/>
      <c r="H35" s="12"/>
    </row>
  </sheetData>
  <hyperlinks>
    <hyperlink ref="H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59"/>
  <sheetViews>
    <sheetView zoomScale="90" zoomScaleNormal="90" workbookViewId="0">
      <selection activeCell="K18" sqref="K18"/>
    </sheetView>
  </sheetViews>
  <sheetFormatPr defaultColWidth="9.1328125" defaultRowHeight="14.25"/>
  <cols>
    <col min="1" max="1" width="60" style="3" customWidth="1"/>
    <col min="2" max="7" width="15" style="49" customWidth="1"/>
    <col min="8" max="8" width="15" style="3" customWidth="1"/>
    <col min="9" max="16384" width="9.1328125" style="3"/>
  </cols>
  <sheetData>
    <row r="1" spans="1:8" s="52" customFormat="1" ht="13.15">
      <c r="A1" s="259"/>
      <c r="B1" s="260"/>
      <c r="C1" s="260"/>
      <c r="D1" s="260"/>
      <c r="E1" s="260"/>
      <c r="F1" s="260"/>
      <c r="G1" s="260"/>
      <c r="H1" s="127" t="s">
        <v>108</v>
      </c>
    </row>
    <row r="2" spans="1:8" s="52" customFormat="1" ht="13.15">
      <c r="A2" s="261" t="s">
        <v>70</v>
      </c>
      <c r="B2" s="260"/>
      <c r="C2" s="260"/>
      <c r="D2" s="260"/>
      <c r="E2" s="260"/>
      <c r="F2" s="260"/>
      <c r="G2" s="260"/>
    </row>
    <row r="3" spans="1:8" s="52" customFormat="1" ht="13.15">
      <c r="A3" s="261"/>
      <c r="B3" s="260"/>
      <c r="C3" s="260"/>
      <c r="D3" s="260"/>
      <c r="E3" s="260"/>
      <c r="F3" s="260"/>
      <c r="G3" s="260"/>
    </row>
    <row r="4" spans="1:8" s="52" customFormat="1" ht="15.75">
      <c r="A4" s="262" t="s">
        <v>78</v>
      </c>
      <c r="B4" s="263"/>
      <c r="C4" s="263"/>
      <c r="D4" s="263"/>
      <c r="E4" s="263"/>
      <c r="F4" s="263"/>
      <c r="G4" s="263"/>
    </row>
    <row r="5" spans="1:8" s="52" customFormat="1" ht="13.15">
      <c r="A5" s="261"/>
      <c r="B5" s="260"/>
      <c r="C5" s="260"/>
      <c r="D5" s="260"/>
      <c r="E5" s="260"/>
      <c r="F5" s="260"/>
      <c r="G5" s="260"/>
      <c r="H5" s="128"/>
    </row>
    <row r="6" spans="1:8" s="52" customFormat="1" ht="13.15">
      <c r="A6" s="261" t="s">
        <v>403</v>
      </c>
      <c r="B6" s="264" t="s">
        <v>22</v>
      </c>
      <c r="C6" s="264" t="s">
        <v>5</v>
      </c>
      <c r="D6" s="264" t="s">
        <v>0</v>
      </c>
      <c r="E6" s="264" t="s">
        <v>23</v>
      </c>
      <c r="F6" s="264" t="s">
        <v>22</v>
      </c>
      <c r="G6" s="264" t="s">
        <v>5</v>
      </c>
      <c r="H6" s="125"/>
    </row>
    <row r="7" spans="1:8" s="121" customFormat="1" ht="13.15">
      <c r="A7" s="265"/>
      <c r="B7" s="266">
        <v>2019</v>
      </c>
      <c r="C7" s="266">
        <v>2019</v>
      </c>
      <c r="D7" s="266">
        <v>2018</v>
      </c>
      <c r="E7" s="266">
        <v>2018</v>
      </c>
      <c r="F7" s="266">
        <v>2018</v>
      </c>
      <c r="G7" s="266">
        <v>2018</v>
      </c>
      <c r="H7" s="126"/>
    </row>
    <row r="8" spans="1:8" s="131" customFormat="1" ht="5.25">
      <c r="A8" s="152"/>
      <c r="B8" s="161"/>
      <c r="C8" s="161"/>
      <c r="D8" s="161"/>
      <c r="E8" s="161"/>
      <c r="F8" s="161"/>
      <c r="G8" s="161"/>
      <c r="H8" s="152"/>
    </row>
    <row r="9" spans="1:8" s="12" customFormat="1">
      <c r="A9" s="82" t="s">
        <v>130</v>
      </c>
      <c r="B9" s="114">
        <v>847.78282508506504</v>
      </c>
      <c r="C9" s="114">
        <v>810.486926020797</v>
      </c>
      <c r="D9" s="114">
        <v>764.04555859524805</v>
      </c>
      <c r="E9" s="114">
        <v>718.24755674900496</v>
      </c>
      <c r="F9" s="114">
        <v>672.25309450104396</v>
      </c>
      <c r="G9" s="114">
        <v>645.22321364076095</v>
      </c>
      <c r="H9" s="83"/>
    </row>
    <row r="10" spans="1:8" s="12" customFormat="1">
      <c r="A10" s="82"/>
      <c r="B10" s="103"/>
      <c r="C10" s="103"/>
      <c r="D10" s="103"/>
      <c r="E10" s="103"/>
      <c r="F10" s="103"/>
      <c r="G10" s="103"/>
      <c r="H10" s="22"/>
    </row>
    <row r="11" spans="1:8" s="12" customFormat="1" ht="15" customHeight="1">
      <c r="A11" s="177" t="s">
        <v>67</v>
      </c>
      <c r="B11" s="103"/>
      <c r="C11" s="103"/>
      <c r="D11" s="103"/>
      <c r="E11" s="103"/>
      <c r="F11" s="103"/>
      <c r="G11" s="103"/>
      <c r="H11" s="22"/>
    </row>
    <row r="12" spans="1:8" s="131" customFormat="1" ht="5.25">
      <c r="A12" s="149"/>
      <c r="B12" s="150"/>
      <c r="C12" s="150"/>
      <c r="D12" s="150"/>
      <c r="E12" s="150"/>
      <c r="F12" s="150"/>
      <c r="G12" s="150"/>
      <c r="H12" s="152"/>
    </row>
    <row r="13" spans="1:8" s="12" customFormat="1" ht="15" customHeight="1">
      <c r="A13" s="36" t="s">
        <v>68</v>
      </c>
      <c r="B13" s="111">
        <v>1.5960596387975401</v>
      </c>
      <c r="C13" s="111">
        <v>0.68025553706025799</v>
      </c>
      <c r="D13" s="111">
        <v>2.1655083156782302</v>
      </c>
      <c r="E13" s="111">
        <v>1.7070429815366901</v>
      </c>
      <c r="F13" s="111">
        <v>1.77546996292246</v>
      </c>
      <c r="G13" s="111">
        <v>1.1158272154695501</v>
      </c>
      <c r="H13" s="22"/>
    </row>
    <row r="14" spans="1:8" s="12" customFormat="1" ht="15" customHeight="1">
      <c r="A14" s="54" t="s">
        <v>69</v>
      </c>
      <c r="B14" s="111">
        <v>1.26669323</v>
      </c>
      <c r="C14" s="111">
        <v>2.1828505499999999</v>
      </c>
      <c r="D14" s="111">
        <v>-0.63389943999999998</v>
      </c>
      <c r="E14" s="111">
        <v>-0.40533226999999999</v>
      </c>
      <c r="F14" s="111">
        <v>2.67574581</v>
      </c>
      <c r="G14" s="111">
        <v>0.24068697</v>
      </c>
      <c r="H14" s="22"/>
    </row>
    <row r="15" spans="1:8" s="12" customFormat="1" ht="15" customHeight="1">
      <c r="A15" s="84" t="s">
        <v>91</v>
      </c>
      <c r="B15" s="111">
        <v>-3.2992100000000003E-2</v>
      </c>
      <c r="C15" s="111">
        <v>-3.0856027099999999</v>
      </c>
      <c r="D15" s="111">
        <v>-5.8907411200000004</v>
      </c>
      <c r="E15" s="111">
        <v>-4.7542384499999999</v>
      </c>
      <c r="F15" s="111">
        <v>-5.6059525800000003</v>
      </c>
      <c r="G15" s="111">
        <v>-5.8407079599999996</v>
      </c>
      <c r="H15" s="22"/>
    </row>
    <row r="16" spans="1:8" s="12" customFormat="1" ht="15" customHeight="1">
      <c r="A16" s="89" t="s">
        <v>156</v>
      </c>
      <c r="B16" s="144">
        <v>2.8297607687975401</v>
      </c>
      <c r="C16" s="144">
        <v>-0.22249662293974201</v>
      </c>
      <c r="D16" s="144">
        <v>-4.5591322443217699</v>
      </c>
      <c r="E16" s="144">
        <v>-3.45252773846331</v>
      </c>
      <c r="F16" s="144">
        <v>-1.1547368070775399</v>
      </c>
      <c r="G16" s="144">
        <v>-4.4841937745304499</v>
      </c>
      <c r="H16" s="83"/>
    </row>
    <row r="17" spans="1:8" s="12" customFormat="1" ht="15" customHeight="1">
      <c r="A17" s="55"/>
      <c r="F17" s="107"/>
      <c r="G17" s="107"/>
      <c r="H17" s="23"/>
    </row>
    <row r="18" spans="1:8" s="12" customFormat="1" ht="15" customHeight="1">
      <c r="A18" s="177" t="s">
        <v>10</v>
      </c>
      <c r="B18" s="107"/>
      <c r="C18" s="107"/>
      <c r="D18" s="107"/>
      <c r="E18" s="107"/>
      <c r="F18" s="107"/>
      <c r="G18" s="107"/>
      <c r="H18" s="54"/>
    </row>
    <row r="19" spans="1:8" s="131" customFormat="1" ht="5.25">
      <c r="A19" s="153"/>
      <c r="B19" s="151"/>
      <c r="C19" s="151"/>
      <c r="D19" s="151"/>
      <c r="E19" s="151"/>
      <c r="F19" s="151"/>
      <c r="G19" s="151"/>
    </row>
    <row r="20" spans="1:8" s="12" customFormat="1" ht="15" customHeight="1">
      <c r="A20" s="54" t="s">
        <v>120</v>
      </c>
      <c r="B20" s="111">
        <v>-25.259025170000001</v>
      </c>
      <c r="C20" s="111">
        <v>-21.296328939999999</v>
      </c>
      <c r="D20" s="111">
        <v>-17.450391410000002</v>
      </c>
      <c r="E20" s="111">
        <f>-15.52655996-0.549996</f>
        <v>-16.07655596</v>
      </c>
      <c r="F20" s="111">
        <v>-15.761413449999999</v>
      </c>
      <c r="G20" s="111">
        <v>-15.99366144</v>
      </c>
    </row>
    <row r="21" spans="1:8" s="12" customFormat="1" ht="15" customHeight="1">
      <c r="A21" s="54" t="s">
        <v>121</v>
      </c>
      <c r="B21" s="111">
        <v>-16.776742460000001</v>
      </c>
      <c r="C21" s="111">
        <v>-18.693531320000002</v>
      </c>
      <c r="D21" s="111">
        <v>-18.065917370000001</v>
      </c>
      <c r="E21" s="111">
        <f>-9.55033992-5.062519</f>
        <v>-14.612858920000001</v>
      </c>
      <c r="F21" s="111">
        <v>-14.517144010000001</v>
      </c>
      <c r="G21" s="111">
        <v>-13.455682879999999</v>
      </c>
    </row>
    <row r="22" spans="1:8" s="12" customFormat="1" ht="15" customHeight="1">
      <c r="A22" s="178" t="s">
        <v>122</v>
      </c>
      <c r="B22" s="143">
        <v>-42.035767630000002</v>
      </c>
      <c r="C22" s="143">
        <v>-39.98986026</v>
      </c>
      <c r="D22" s="143">
        <v>-35.516308780000003</v>
      </c>
      <c r="E22" s="143">
        <f>SUM(E20:E21)</f>
        <v>-30.689414880000001</v>
      </c>
      <c r="F22" s="143">
        <v>-30.278557459999998</v>
      </c>
      <c r="G22" s="143">
        <v>-29.449344320000002</v>
      </c>
    </row>
    <row r="23" spans="1:8" s="12" customFormat="1" ht="15" customHeight="1">
      <c r="A23" s="82"/>
      <c r="B23" s="102"/>
      <c r="C23" s="102"/>
      <c r="D23" s="102"/>
      <c r="E23" s="102"/>
      <c r="F23" s="102"/>
      <c r="G23" s="102"/>
    </row>
    <row r="24" spans="1:8" s="12" customFormat="1" ht="15" customHeight="1">
      <c r="A24" s="36" t="s">
        <v>57</v>
      </c>
      <c r="B24" s="111">
        <v>-38.719145040000001</v>
      </c>
      <c r="C24" s="111">
        <v>-38.320530320000003</v>
      </c>
      <c r="D24" s="111">
        <v>-40.6829307</v>
      </c>
      <c r="E24" s="111">
        <f>-39.50085704-0.580768</f>
        <v>-40.081625039999999</v>
      </c>
      <c r="F24" s="111">
        <v>-29.313204120000002</v>
      </c>
      <c r="G24" s="111">
        <v>-24.83548729</v>
      </c>
    </row>
    <row r="25" spans="1:8" s="12" customFormat="1" ht="15" customHeight="1">
      <c r="A25" s="36" t="s">
        <v>54</v>
      </c>
      <c r="B25" s="111">
        <v>-9.5512213900000003</v>
      </c>
      <c r="C25" s="111">
        <v>-8.5857137300000002</v>
      </c>
      <c r="D25" s="111">
        <v>-8.2149267300000002</v>
      </c>
      <c r="E25" s="111">
        <v>-8.1611697900000006</v>
      </c>
      <c r="F25" s="111">
        <v>-8.1084072500000008</v>
      </c>
      <c r="G25" s="111">
        <v>-8.8251162700000005</v>
      </c>
    </row>
    <row r="26" spans="1:8" s="12" customFormat="1" ht="14.25" customHeight="1">
      <c r="A26" s="178" t="s">
        <v>123</v>
      </c>
      <c r="B26" s="143">
        <v>-48.57036643</v>
      </c>
      <c r="C26" s="143">
        <v>-46.806244049999997</v>
      </c>
      <c r="D26" s="143">
        <v>-48.897857430000002</v>
      </c>
      <c r="E26" s="143">
        <v>-48.242795219999998</v>
      </c>
      <c r="F26" s="143">
        <v>-37.421611370000001</v>
      </c>
      <c r="G26" s="143">
        <v>-33.660603559999998</v>
      </c>
    </row>
    <row r="27" spans="1:8" s="12" customFormat="1" ht="15" customHeight="1">
      <c r="A27" s="82"/>
      <c r="B27" s="102"/>
      <c r="C27" s="102"/>
      <c r="D27" s="102"/>
      <c r="E27" s="102"/>
      <c r="F27" s="102"/>
      <c r="G27" s="102"/>
    </row>
    <row r="28" spans="1:8" s="12" customFormat="1" ht="15" customHeight="1">
      <c r="A28" s="54" t="s">
        <v>124</v>
      </c>
      <c r="B28" s="111">
        <v>1.21516007</v>
      </c>
      <c r="C28" s="111">
        <v>-1.9174720000000001</v>
      </c>
      <c r="D28" s="111">
        <v>-5.0423184499999998</v>
      </c>
      <c r="E28" s="111">
        <v>-4.39732112</v>
      </c>
      <c r="F28" s="111">
        <v>-2.5226112199999999</v>
      </c>
      <c r="G28" s="111">
        <v>-3.56201211</v>
      </c>
    </row>
    <row r="29" spans="1:8" s="12" customFormat="1" ht="15" customHeight="1">
      <c r="A29" s="54" t="s">
        <v>71</v>
      </c>
      <c r="B29" s="111">
        <v>-7.4621579899999997</v>
      </c>
      <c r="C29" s="111">
        <v>-4.9129475100000004</v>
      </c>
      <c r="D29" s="111">
        <v>-2.0560122600000001</v>
      </c>
      <c r="E29" s="111">
        <v>-5.8652592600000002</v>
      </c>
      <c r="F29" s="111">
        <v>-5.433338</v>
      </c>
      <c r="G29" s="111">
        <v>-6.2971805099999996</v>
      </c>
    </row>
    <row r="30" spans="1:8" s="12" customFormat="1" ht="15" customHeight="1">
      <c r="A30" s="54" t="s">
        <v>73</v>
      </c>
      <c r="B30" s="111">
        <v>-8.0212435721599</v>
      </c>
      <c r="C30" s="111">
        <v>-9.9253456814558501</v>
      </c>
      <c r="D30" s="111">
        <v>-12.369116328912099</v>
      </c>
      <c r="E30" s="111">
        <v>-3.8212837635355199</v>
      </c>
      <c r="F30" s="111">
        <v>-3.8376270264598702</v>
      </c>
      <c r="G30" s="111">
        <v>-1.54348782820969</v>
      </c>
    </row>
    <row r="31" spans="1:8" s="12" customFormat="1" ht="15" customHeight="1">
      <c r="A31" s="178" t="s">
        <v>72</v>
      </c>
      <c r="B31" s="143">
        <v>-14.2682414921599</v>
      </c>
      <c r="C31" s="143">
        <v>-16.7557651914559</v>
      </c>
      <c r="D31" s="143">
        <v>-19.467447038912098</v>
      </c>
      <c r="E31" s="143">
        <v>-14.0838641435355</v>
      </c>
      <c r="F31" s="143">
        <v>-11.793576246459899</v>
      </c>
      <c r="G31" s="143">
        <v>-11.402680448209701</v>
      </c>
    </row>
    <row r="32" spans="1:8" s="12" customFormat="1" ht="15" customHeight="1">
      <c r="A32" s="82"/>
      <c r="B32" s="102"/>
      <c r="C32" s="102"/>
      <c r="D32" s="102"/>
      <c r="E32" s="102"/>
      <c r="F32" s="102"/>
      <c r="G32" s="102"/>
    </row>
    <row r="33" spans="1:7" s="12" customFormat="1" ht="15" customHeight="1">
      <c r="A33" s="89" t="s">
        <v>74</v>
      </c>
      <c r="B33" s="144">
        <v>-104.57437555216001</v>
      </c>
      <c r="C33" s="144">
        <v>-103.551869501456</v>
      </c>
      <c r="D33" s="144">
        <v>-103.881613248912</v>
      </c>
      <c r="E33" s="144">
        <v>-93.016073583535501</v>
      </c>
      <c r="F33" s="144">
        <v>-79.493745076459902</v>
      </c>
      <c r="G33" s="144">
        <v>-74.512628328209701</v>
      </c>
    </row>
    <row r="34" spans="1:7" s="12" customFormat="1" ht="15" customHeight="1">
      <c r="A34" s="55"/>
      <c r="B34" s="103"/>
      <c r="C34" s="103"/>
      <c r="D34" s="103"/>
      <c r="E34" s="103"/>
      <c r="F34" s="103"/>
      <c r="G34" s="103"/>
    </row>
    <row r="35" spans="1:7" s="12" customFormat="1" ht="15" customHeight="1" thickBot="1">
      <c r="A35" s="57" t="s">
        <v>1</v>
      </c>
      <c r="B35" s="113">
        <v>746.03821030170297</v>
      </c>
      <c r="C35" s="113">
        <v>706.41255989640104</v>
      </c>
      <c r="D35" s="113">
        <v>655.40481310201505</v>
      </c>
      <c r="E35" s="113">
        <v>621.77895542700605</v>
      </c>
      <c r="F35" s="113">
        <v>591.60461261750595</v>
      </c>
      <c r="G35" s="113">
        <v>566.22639153802095</v>
      </c>
    </row>
    <row r="36" spans="1:7" s="12" customFormat="1" ht="15" customHeight="1" thickTop="1">
      <c r="A36" s="54"/>
      <c r="B36" s="109"/>
      <c r="C36" s="109"/>
      <c r="D36" s="109"/>
      <c r="E36" s="109"/>
      <c r="F36" s="109"/>
      <c r="G36" s="109"/>
    </row>
    <row r="37" spans="1:7" s="12" customFormat="1" ht="15" customHeight="1">
      <c r="A37" s="54"/>
      <c r="D37" s="109"/>
      <c r="E37" s="109"/>
      <c r="F37" s="109"/>
      <c r="G37" s="109"/>
    </row>
    <row r="38" spans="1:7" s="12" customFormat="1" ht="15" customHeight="1">
      <c r="A38" s="54"/>
      <c r="B38" s="31" t="s">
        <v>22</v>
      </c>
      <c r="C38" s="31" t="s">
        <v>5</v>
      </c>
      <c r="D38" s="31" t="str">
        <f>$D$6</f>
        <v>Q4</v>
      </c>
      <c r="E38" s="31" t="s">
        <v>23</v>
      </c>
      <c r="F38" s="31" t="s">
        <v>22</v>
      </c>
      <c r="G38" s="31" t="s">
        <v>5</v>
      </c>
    </row>
    <row r="39" spans="1:7" s="12" customFormat="1" ht="15" customHeight="1">
      <c r="A39" s="82" t="s">
        <v>114</v>
      </c>
      <c r="B39" s="19">
        <v>2019</v>
      </c>
      <c r="C39" s="19">
        <v>2019</v>
      </c>
      <c r="D39" s="19">
        <f>$D$7</f>
        <v>2018</v>
      </c>
      <c r="E39" s="19">
        <v>2018</v>
      </c>
      <c r="F39" s="19">
        <v>2018</v>
      </c>
      <c r="G39" s="19">
        <v>2018</v>
      </c>
    </row>
    <row r="40" spans="1:7" s="12" customFormat="1" ht="15" customHeight="1">
      <c r="A40" s="54" t="s">
        <v>116</v>
      </c>
      <c r="B40" s="104">
        <v>1.2500000000000001E-2</v>
      </c>
      <c r="C40" s="104">
        <v>1.2500000000000001E-2</v>
      </c>
      <c r="D40" s="104">
        <v>1.2500000000000001E-2</v>
      </c>
      <c r="E40" s="104">
        <v>1.0999999999999999E-2</v>
      </c>
      <c r="F40" s="104">
        <v>1.0999999999999999E-2</v>
      </c>
      <c r="G40" s="104">
        <v>1.0999999999999999E-2</v>
      </c>
    </row>
    <row r="41" spans="1:7" s="12" customFormat="1" ht="15" customHeight="1">
      <c r="A41" s="54" t="s">
        <v>117</v>
      </c>
      <c r="B41" s="104">
        <v>1.7500000000000002E-2</v>
      </c>
      <c r="C41" s="104">
        <v>1.7500000000000002E-2</v>
      </c>
      <c r="D41" s="104">
        <v>1.4999999999999999E-2</v>
      </c>
      <c r="E41" s="104">
        <v>1.4999999999999999E-2</v>
      </c>
      <c r="F41" s="104">
        <v>1.4999999999999999E-2</v>
      </c>
      <c r="G41" s="104">
        <v>1.4999999999999999E-2</v>
      </c>
    </row>
    <row r="42" spans="1:7" s="12" customFormat="1" ht="15" customHeight="1">
      <c r="A42" s="54" t="s">
        <v>118</v>
      </c>
      <c r="B42" s="104">
        <v>0.02</v>
      </c>
      <c r="C42" s="104">
        <v>0.02</v>
      </c>
      <c r="D42" s="104">
        <v>1.7000000000000001E-2</v>
      </c>
      <c r="E42" s="104">
        <v>1.7000000000000001E-2</v>
      </c>
      <c r="F42" s="104">
        <v>1.7000000000000001E-2</v>
      </c>
      <c r="G42" s="104">
        <v>1.7000000000000001E-2</v>
      </c>
    </row>
    <row r="43" spans="1:7" s="12" customFormat="1" ht="15" customHeight="1">
      <c r="A43" s="54" t="s">
        <v>119</v>
      </c>
      <c r="B43" s="104">
        <v>6.4999999999999997E-3</v>
      </c>
      <c r="C43" s="104">
        <v>7.4999999999999997E-3</v>
      </c>
      <c r="D43" s="104">
        <v>7.4999999999999997E-3</v>
      </c>
      <c r="E43" s="104">
        <v>5.4999999999999997E-3</v>
      </c>
      <c r="F43" s="104">
        <v>5.4999999999999997E-3</v>
      </c>
      <c r="G43" s="104">
        <v>6.0000000000000001E-3</v>
      </c>
    </row>
    <row r="44" spans="1:7" s="12" customFormat="1" ht="15" customHeight="1">
      <c r="A44" s="54"/>
      <c r="B44" s="104"/>
      <c r="C44" s="104"/>
      <c r="D44" s="104"/>
      <c r="E44" s="104"/>
      <c r="F44" s="104"/>
      <c r="G44" s="104"/>
    </row>
    <row r="45" spans="1:7" s="12" customFormat="1" ht="15" customHeight="1">
      <c r="A45" s="82" t="s">
        <v>115</v>
      </c>
      <c r="B45" s="104"/>
      <c r="C45" s="104"/>
      <c r="D45" s="104"/>
      <c r="E45" s="104"/>
      <c r="F45" s="104"/>
      <c r="G45" s="104"/>
    </row>
    <row r="46" spans="1:7" s="12" customFormat="1" ht="15" customHeight="1">
      <c r="A46" s="54" t="s">
        <v>116</v>
      </c>
      <c r="B46" s="319">
        <v>7.1000000000000004E-3</v>
      </c>
      <c r="C46" s="104">
        <v>7.1000000000000004E-3</v>
      </c>
      <c r="D46" s="104">
        <v>9.5999999999999992E-3</v>
      </c>
      <c r="E46" s="104">
        <v>7.4999999999999997E-3</v>
      </c>
      <c r="F46" s="104">
        <v>7.4999999999999997E-3</v>
      </c>
      <c r="G46" s="104">
        <v>7.4999999999999997E-3</v>
      </c>
    </row>
    <row r="47" spans="1:7" s="12" customFormat="1" ht="15" customHeight="1">
      <c r="A47" s="54" t="s">
        <v>117</v>
      </c>
      <c r="B47" s="319">
        <v>1.12E-2</v>
      </c>
      <c r="C47" s="104">
        <v>9.7000000000000003E-3</v>
      </c>
      <c r="D47" s="104">
        <v>1.2200000000000001E-2</v>
      </c>
      <c r="E47" s="104">
        <v>8.5000000000000006E-3</v>
      </c>
      <c r="F47" s="104">
        <v>8.5000000000000006E-3</v>
      </c>
      <c r="G47" s="104">
        <v>8.5000000000000006E-3</v>
      </c>
    </row>
    <row r="48" spans="1:7" s="12" customFormat="1" ht="15" customHeight="1">
      <c r="A48" s="54" t="s">
        <v>118</v>
      </c>
      <c r="B48" s="319">
        <v>1.4999999999999999E-2</v>
      </c>
      <c r="C48" s="104"/>
      <c r="D48" s="104"/>
      <c r="E48" s="104"/>
      <c r="F48" s="104"/>
    </row>
    <row r="49" spans="1:7" s="12" customFormat="1" ht="15" customHeight="1">
      <c r="A49" s="54" t="s">
        <v>445</v>
      </c>
      <c r="B49" s="319">
        <v>1.7999999999999999E-2</v>
      </c>
      <c r="C49" s="104"/>
      <c r="D49" s="104"/>
      <c r="E49" s="104"/>
      <c r="F49" s="104"/>
      <c r="G49" s="104"/>
    </row>
    <row r="50" spans="1:7" s="12" customFormat="1" ht="15" customHeight="1">
      <c r="A50" s="54" t="s">
        <v>446</v>
      </c>
      <c r="B50" s="319">
        <v>0.02</v>
      </c>
      <c r="C50" s="104"/>
      <c r="D50" s="104"/>
      <c r="E50" s="104"/>
      <c r="F50" s="104"/>
      <c r="G50" s="104"/>
    </row>
    <row r="51" spans="1:7" s="12" customFormat="1" ht="15" customHeight="1">
      <c r="A51" s="54" t="s">
        <v>119</v>
      </c>
      <c r="B51" s="104">
        <v>5.4999999999999997E-3</v>
      </c>
      <c r="C51" s="104">
        <v>6.0000000000000001E-3</v>
      </c>
      <c r="D51" s="104">
        <v>6.0000000000000001E-3</v>
      </c>
      <c r="E51" s="104">
        <v>6.0000000000000001E-3</v>
      </c>
      <c r="F51" s="104">
        <v>6.0000000000000001E-3</v>
      </c>
      <c r="G51" s="104">
        <v>6.0000000000000001E-3</v>
      </c>
    </row>
    <row r="52" spans="1:7" s="12" customFormat="1" ht="15" customHeight="1">
      <c r="A52" s="22"/>
      <c r="B52" s="116"/>
      <c r="C52" s="116"/>
      <c r="D52" s="116"/>
      <c r="E52" s="116"/>
      <c r="F52" s="116"/>
      <c r="G52" s="116"/>
    </row>
    <row r="53" spans="1:7" ht="15" customHeight="1">
      <c r="A53" s="21"/>
      <c r="B53" s="48"/>
      <c r="C53" s="48"/>
      <c r="D53" s="48"/>
      <c r="E53" s="48"/>
      <c r="F53" s="48"/>
      <c r="G53" s="48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</sheetData>
  <hyperlinks>
    <hyperlink ref="H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85"/>
  <sheetViews>
    <sheetView zoomScale="90" zoomScaleNormal="90" workbookViewId="0">
      <pane ySplit="7" topLeftCell="A8" activePane="bottomLeft" state="frozen"/>
      <selection activeCell="H44" sqref="H44"/>
      <selection pane="bottomLeft" activeCell="I25" sqref="I25"/>
    </sheetView>
  </sheetViews>
  <sheetFormatPr defaultColWidth="9.1328125" defaultRowHeight="14.25"/>
  <cols>
    <col min="1" max="1" width="40.265625" style="3" customWidth="1"/>
    <col min="2" max="9" width="13.73046875" style="49" customWidth="1"/>
    <col min="10" max="10" width="16" style="12" customWidth="1"/>
    <col min="11" max="16384" width="9.1328125" style="12"/>
  </cols>
  <sheetData>
    <row r="1" spans="1:18" s="53" customFormat="1" ht="13.15">
      <c r="A1" s="259"/>
      <c r="B1" s="260"/>
      <c r="C1" s="260"/>
      <c r="D1" s="260"/>
      <c r="E1" s="260"/>
      <c r="F1" s="260"/>
      <c r="G1" s="260"/>
      <c r="H1" s="260"/>
      <c r="I1" s="260"/>
      <c r="J1" s="127" t="s">
        <v>108</v>
      </c>
    </row>
    <row r="2" spans="1:18" s="53" customFormat="1" ht="13.15">
      <c r="A2" s="249" t="s">
        <v>70</v>
      </c>
      <c r="B2" s="254"/>
      <c r="C2" s="260"/>
      <c r="D2" s="260"/>
      <c r="E2" s="260"/>
      <c r="F2" s="260"/>
      <c r="G2" s="260"/>
      <c r="H2" s="260"/>
      <c r="I2" s="254"/>
    </row>
    <row r="3" spans="1:18" s="53" customFormat="1" ht="13.15">
      <c r="A3" s="249"/>
      <c r="B3" s="254"/>
      <c r="C3" s="260"/>
      <c r="D3" s="260"/>
      <c r="E3" s="260"/>
      <c r="F3" s="260"/>
      <c r="G3" s="260"/>
      <c r="H3" s="260"/>
      <c r="I3" s="254"/>
    </row>
    <row r="4" spans="1:18" s="53" customFormat="1" ht="15.75">
      <c r="A4" s="267" t="s">
        <v>40</v>
      </c>
      <c r="B4" s="263"/>
      <c r="C4" s="263"/>
      <c r="D4" s="263"/>
      <c r="E4" s="263"/>
      <c r="F4" s="263"/>
      <c r="G4" s="263"/>
      <c r="H4" s="263"/>
      <c r="I4" s="268"/>
    </row>
    <row r="5" spans="1:18" s="53" customFormat="1" ht="13.15">
      <c r="A5" s="240" t="s">
        <v>444</v>
      </c>
      <c r="B5" s="260"/>
      <c r="C5" s="260"/>
      <c r="D5" s="260"/>
      <c r="E5" s="260"/>
      <c r="F5" s="260"/>
      <c r="G5" s="260"/>
      <c r="H5" s="260"/>
      <c r="I5" s="254"/>
    </row>
    <row r="6" spans="1:18" s="53" customFormat="1" ht="13.15">
      <c r="A6" s="260"/>
      <c r="B6" s="260"/>
      <c r="C6" s="260"/>
      <c r="D6" s="260"/>
      <c r="E6" s="260"/>
      <c r="F6" s="260"/>
      <c r="G6" s="260"/>
      <c r="H6" s="260"/>
      <c r="I6" s="254"/>
    </row>
    <row r="7" spans="1:18" s="53" customFormat="1">
      <c r="A7" s="269" t="s">
        <v>403</v>
      </c>
      <c r="B7" s="270" t="s">
        <v>32</v>
      </c>
      <c r="C7" s="270" t="s">
        <v>33</v>
      </c>
      <c r="D7" s="270" t="s">
        <v>30</v>
      </c>
      <c r="E7" s="270" t="s">
        <v>34</v>
      </c>
      <c r="F7" s="270" t="s">
        <v>384</v>
      </c>
      <c r="G7" s="271" t="s">
        <v>157</v>
      </c>
      <c r="H7" s="271" t="s">
        <v>158</v>
      </c>
      <c r="I7" s="272" t="s">
        <v>39</v>
      </c>
    </row>
    <row r="8" spans="1:18" s="13" customFormat="1" ht="13.5" customHeight="1">
      <c r="A8" s="80" t="s">
        <v>2</v>
      </c>
      <c r="B8" s="29">
        <v>157.703917782009</v>
      </c>
      <c r="C8" s="29">
        <v>224.60184274486801</v>
      </c>
      <c r="D8" s="29">
        <v>82.526895894551103</v>
      </c>
      <c r="E8" s="29">
        <v>124.45283686178</v>
      </c>
      <c r="F8" s="29">
        <v>147.08479335756209</v>
      </c>
      <c r="G8" s="29">
        <v>62.937911038134999</v>
      </c>
      <c r="H8" s="29">
        <v>-3.2747606399466793</v>
      </c>
      <c r="I8" s="29">
        <v>797.020096626846</v>
      </c>
      <c r="J8" s="115"/>
      <c r="K8" s="115"/>
      <c r="L8" s="73"/>
      <c r="M8" s="73"/>
      <c r="N8" s="73"/>
      <c r="O8" s="73"/>
      <c r="P8" s="73"/>
      <c r="Q8" s="73"/>
      <c r="R8" s="73"/>
    </row>
    <row r="9" spans="1:18" ht="13.5" customHeight="1">
      <c r="A9" s="179" t="s">
        <v>159</v>
      </c>
      <c r="B9" s="323">
        <v>-58.74634471243958</v>
      </c>
      <c r="C9" s="323">
        <v>-39.46455828375187</v>
      </c>
      <c r="D9" s="323">
        <v>-15.876613599999999</v>
      </c>
      <c r="E9" s="323">
        <v>-42.93825690571569</v>
      </c>
      <c r="F9" s="323">
        <v>-24.24864246194392</v>
      </c>
      <c r="G9" s="323">
        <v>181.27441596385148</v>
      </c>
      <c r="H9" s="8" t="s">
        <v>48</v>
      </c>
      <c r="I9" s="323">
        <v>0</v>
      </c>
      <c r="J9" s="75"/>
      <c r="K9" s="75"/>
      <c r="L9" s="16"/>
      <c r="M9" s="17"/>
      <c r="N9" s="17"/>
      <c r="O9" s="17"/>
      <c r="P9" s="17"/>
      <c r="Q9" s="17"/>
      <c r="R9" s="17"/>
    </row>
    <row r="10" spans="1:18" s="13" customFormat="1" ht="13.5" customHeight="1">
      <c r="A10" s="20" t="s">
        <v>3</v>
      </c>
      <c r="B10" s="324">
        <v>-88.087456960315492</v>
      </c>
      <c r="C10" s="324">
        <v>-129.324988076339</v>
      </c>
      <c r="D10" s="324">
        <v>-53.4567634951161</v>
      </c>
      <c r="E10" s="324">
        <v>-46.008771590561302</v>
      </c>
      <c r="F10" s="324">
        <v>-100.01496163856852</v>
      </c>
      <c r="G10" s="324">
        <v>-156.58402485493301</v>
      </c>
      <c r="H10" s="324">
        <v>2.2747606399466793</v>
      </c>
      <c r="I10" s="324">
        <v>-571.18886556377402</v>
      </c>
      <c r="J10" s="115"/>
      <c r="K10" s="115"/>
      <c r="L10" s="73"/>
      <c r="M10" s="73"/>
      <c r="N10" s="73"/>
      <c r="O10" s="73"/>
      <c r="P10" s="73"/>
      <c r="Q10" s="73"/>
      <c r="R10" s="73"/>
    </row>
    <row r="11" spans="1:18" ht="13.5" customHeight="1">
      <c r="A11" s="32" t="s">
        <v>144</v>
      </c>
      <c r="B11" s="8" t="s">
        <v>48</v>
      </c>
      <c r="C11" s="8" t="s">
        <v>48</v>
      </c>
      <c r="D11" s="8" t="s">
        <v>48</v>
      </c>
      <c r="E11" s="8" t="s">
        <v>48</v>
      </c>
      <c r="F11" s="324">
        <v>-0.16580978923981299</v>
      </c>
      <c r="G11" s="324">
        <v>3.7372383</v>
      </c>
      <c r="H11" s="8" t="s">
        <v>48</v>
      </c>
      <c r="I11" s="324">
        <v>3.5714285107601897</v>
      </c>
      <c r="J11" s="75"/>
      <c r="K11" s="75"/>
      <c r="L11" s="17"/>
      <c r="M11" s="17"/>
      <c r="N11" s="17"/>
      <c r="O11" s="17"/>
      <c r="P11" s="17"/>
      <c r="Q11" s="17"/>
      <c r="R11" s="17"/>
    </row>
    <row r="12" spans="1:18" s="13" customFormat="1" ht="13.5" customHeight="1" thickBot="1">
      <c r="A12" s="59" t="s">
        <v>11</v>
      </c>
      <c r="B12" s="113">
        <v>69.616460821693792</v>
      </c>
      <c r="C12" s="113">
        <v>95.776854668528998</v>
      </c>
      <c r="D12" s="113">
        <v>29.570132399435</v>
      </c>
      <c r="E12" s="113">
        <v>78.444065271219003</v>
      </c>
      <c r="F12" s="113">
        <v>46.904021929754016</v>
      </c>
      <c r="G12" s="113">
        <v>-89.908875516797707</v>
      </c>
      <c r="H12" s="113">
        <v>-0.99999999999998235</v>
      </c>
      <c r="I12" s="113">
        <v>230.40265957383298</v>
      </c>
      <c r="J12" s="115"/>
      <c r="K12" s="115"/>
      <c r="L12" s="17"/>
      <c r="M12" s="16"/>
      <c r="N12" s="16"/>
      <c r="O12" s="17"/>
      <c r="P12" s="17"/>
      <c r="Q12" s="16"/>
      <c r="R12" s="16"/>
    </row>
    <row r="13" spans="1:18" ht="14.65" thickTop="1">
      <c r="A13" s="79"/>
      <c r="B13" s="47"/>
      <c r="C13" s="47"/>
      <c r="D13" s="47"/>
      <c r="E13" s="47"/>
      <c r="F13" s="47"/>
      <c r="G13" s="47"/>
      <c r="H13" s="47"/>
      <c r="I13" s="81"/>
    </row>
    <row r="14" spans="1:18">
      <c r="A14" s="4"/>
      <c r="I14" s="51"/>
    </row>
    <row r="15" spans="1:18">
      <c r="B15" s="50"/>
      <c r="C15" s="50"/>
      <c r="I15" s="51"/>
    </row>
    <row r="16" spans="1:18">
      <c r="B16" s="50"/>
      <c r="I16" s="51"/>
    </row>
    <row r="17" spans="2:9">
      <c r="I17" s="51"/>
    </row>
    <row r="18" spans="2:9">
      <c r="B18" s="50"/>
      <c r="I18" s="51"/>
    </row>
    <row r="19" spans="2:9">
      <c r="I19" s="51"/>
    </row>
    <row r="20" spans="2:9">
      <c r="I20" s="51"/>
    </row>
    <row r="21" spans="2:9">
      <c r="I21" s="51"/>
    </row>
    <row r="22" spans="2:9">
      <c r="I22" s="51"/>
    </row>
    <row r="23" spans="2:9">
      <c r="I23" s="51"/>
    </row>
    <row r="24" spans="2:9">
      <c r="I24" s="51"/>
    </row>
    <row r="25" spans="2:9">
      <c r="I25" s="51"/>
    </row>
    <row r="26" spans="2:9">
      <c r="I26" s="51"/>
    </row>
    <row r="27" spans="2:9">
      <c r="I27" s="51"/>
    </row>
    <row r="28" spans="2:9">
      <c r="I28" s="51"/>
    </row>
    <row r="29" spans="2:9">
      <c r="I29" s="51"/>
    </row>
    <row r="30" spans="2:9">
      <c r="I30" s="51"/>
    </row>
    <row r="31" spans="2:9">
      <c r="I31" s="51"/>
    </row>
    <row r="32" spans="2:9">
      <c r="I32" s="51"/>
    </row>
    <row r="33" spans="9:9">
      <c r="I33" s="51"/>
    </row>
    <row r="34" spans="9:9">
      <c r="I34" s="51"/>
    </row>
    <row r="35" spans="9:9">
      <c r="I35" s="51"/>
    </row>
    <row r="36" spans="9:9">
      <c r="I36" s="51"/>
    </row>
    <row r="37" spans="9:9">
      <c r="I37" s="51"/>
    </row>
    <row r="38" spans="9:9">
      <c r="I38" s="51"/>
    </row>
    <row r="39" spans="9:9">
      <c r="I39" s="51"/>
    </row>
    <row r="40" spans="9:9">
      <c r="I40" s="51"/>
    </row>
    <row r="41" spans="9:9">
      <c r="I41" s="51"/>
    </row>
    <row r="42" spans="9:9">
      <c r="I42" s="51"/>
    </row>
    <row r="43" spans="9:9">
      <c r="I43" s="51"/>
    </row>
    <row r="44" spans="9:9">
      <c r="I44" s="51"/>
    </row>
    <row r="45" spans="9:9">
      <c r="I45" s="51"/>
    </row>
    <row r="46" spans="9:9">
      <c r="I46" s="51"/>
    </row>
    <row r="47" spans="9:9">
      <c r="I47" s="51"/>
    </row>
    <row r="48" spans="9:9">
      <c r="I48" s="51"/>
    </row>
    <row r="49" spans="9:9">
      <c r="I49" s="51"/>
    </row>
    <row r="50" spans="9:9">
      <c r="I50" s="51"/>
    </row>
    <row r="51" spans="9:9">
      <c r="I51" s="51"/>
    </row>
    <row r="52" spans="9:9">
      <c r="I52" s="51"/>
    </row>
    <row r="53" spans="9:9">
      <c r="I53" s="51"/>
    </row>
    <row r="54" spans="9:9">
      <c r="I54" s="51"/>
    </row>
    <row r="55" spans="9:9">
      <c r="I55" s="51"/>
    </row>
    <row r="56" spans="9:9">
      <c r="I56" s="51"/>
    </row>
    <row r="57" spans="9:9">
      <c r="I57" s="51"/>
    </row>
    <row r="58" spans="9:9">
      <c r="I58" s="51"/>
    </row>
    <row r="59" spans="9:9">
      <c r="I59" s="51"/>
    </row>
    <row r="60" spans="9:9">
      <c r="I60" s="51"/>
    </row>
    <row r="61" spans="9:9">
      <c r="I61" s="51"/>
    </row>
    <row r="62" spans="9:9">
      <c r="I62" s="51"/>
    </row>
    <row r="63" spans="9:9">
      <c r="I63" s="51"/>
    </row>
    <row r="64" spans="9:9">
      <c r="I64" s="51"/>
    </row>
    <row r="65" spans="9:9">
      <c r="I65" s="51"/>
    </row>
    <row r="66" spans="9:9">
      <c r="I66" s="51"/>
    </row>
    <row r="67" spans="9:9">
      <c r="I67" s="51"/>
    </row>
    <row r="68" spans="9:9">
      <c r="I68" s="51"/>
    </row>
    <row r="69" spans="9:9">
      <c r="I69" s="51"/>
    </row>
    <row r="70" spans="9:9">
      <c r="I70" s="51"/>
    </row>
    <row r="71" spans="9:9">
      <c r="I71" s="51"/>
    </row>
    <row r="72" spans="9:9">
      <c r="I72" s="51"/>
    </row>
    <row r="73" spans="9:9">
      <c r="I73" s="51"/>
    </row>
    <row r="74" spans="9:9">
      <c r="I74" s="51"/>
    </row>
    <row r="75" spans="9:9">
      <c r="I75" s="51"/>
    </row>
    <row r="76" spans="9:9">
      <c r="I76" s="51"/>
    </row>
    <row r="77" spans="9:9">
      <c r="I77" s="51"/>
    </row>
    <row r="78" spans="9:9">
      <c r="I78" s="51"/>
    </row>
    <row r="79" spans="9:9">
      <c r="I79" s="51"/>
    </row>
    <row r="80" spans="9:9">
      <c r="I80" s="51"/>
    </row>
    <row r="81" spans="9:9">
      <c r="I81" s="51"/>
    </row>
    <row r="82" spans="9:9">
      <c r="I82" s="51"/>
    </row>
    <row r="83" spans="9:9">
      <c r="I83" s="51"/>
    </row>
    <row r="84" spans="9:9">
      <c r="I84" s="51"/>
    </row>
    <row r="85" spans="9:9">
      <c r="I85" s="51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93"/>
  <sheetViews>
    <sheetView view="pageBreakPreview" zoomScale="60" zoomScaleNormal="90" workbookViewId="0">
      <selection activeCell="K81" sqref="K81"/>
    </sheetView>
  </sheetViews>
  <sheetFormatPr defaultColWidth="9.1328125" defaultRowHeight="14.25"/>
  <cols>
    <col min="1" max="1" width="49.3984375" style="3" customWidth="1"/>
    <col min="2" max="7" width="15.1328125" style="49" customWidth="1"/>
    <col min="8" max="8" width="14.59765625" style="3" customWidth="1"/>
    <col min="9" max="9" width="8.86328125" style="79" bestFit="1" customWidth="1"/>
    <col min="10" max="16384" width="9.1328125" style="3"/>
  </cols>
  <sheetData>
    <row r="1" spans="1:13" s="52" customFormat="1" ht="13.15">
      <c r="A1" s="259"/>
      <c r="B1" s="260"/>
      <c r="C1" s="260"/>
      <c r="D1" s="260"/>
      <c r="E1" s="260"/>
      <c r="F1" s="260"/>
      <c r="G1" s="260"/>
      <c r="H1" s="127" t="s">
        <v>108</v>
      </c>
      <c r="I1" s="53"/>
    </row>
    <row r="2" spans="1:13" s="52" customFormat="1" ht="13.15">
      <c r="A2" s="249" t="s">
        <v>70</v>
      </c>
      <c r="B2" s="254"/>
      <c r="C2" s="254"/>
      <c r="D2" s="254"/>
      <c r="E2" s="254"/>
      <c r="F2" s="254"/>
      <c r="G2" s="254"/>
      <c r="I2" s="53"/>
    </row>
    <row r="3" spans="1:13" s="52" customFormat="1" ht="13.15">
      <c r="A3" s="249"/>
      <c r="B3" s="254"/>
      <c r="C3" s="254"/>
      <c r="D3" s="254"/>
      <c r="E3" s="254"/>
      <c r="F3" s="254"/>
      <c r="G3" s="254"/>
      <c r="I3" s="53"/>
    </row>
    <row r="4" spans="1:13" s="52" customFormat="1" ht="15.75">
      <c r="A4" s="267" t="s">
        <v>373</v>
      </c>
      <c r="B4" s="273"/>
      <c r="C4" s="273"/>
      <c r="D4" s="273"/>
      <c r="E4" s="273"/>
      <c r="F4" s="273"/>
      <c r="G4" s="273"/>
      <c r="I4" s="53"/>
    </row>
    <row r="5" spans="1:13" s="52" customFormat="1" ht="13.15">
      <c r="A5" s="249"/>
      <c r="B5" s="274"/>
      <c r="C5" s="274"/>
      <c r="D5" s="274"/>
      <c r="E5" s="274"/>
      <c r="F5" s="274"/>
      <c r="G5" s="274"/>
      <c r="I5" s="53"/>
    </row>
    <row r="6" spans="1:13" s="52" customFormat="1" ht="13.15">
      <c r="A6" s="240" t="s">
        <v>403</v>
      </c>
      <c r="B6" s="242" t="s">
        <v>22</v>
      </c>
      <c r="C6" s="242" t="s">
        <v>5</v>
      </c>
      <c r="D6" s="242" t="s">
        <v>0</v>
      </c>
      <c r="E6" s="242" t="s">
        <v>23</v>
      </c>
      <c r="F6" s="242" t="s">
        <v>22</v>
      </c>
      <c r="G6" s="242" t="s">
        <v>5</v>
      </c>
      <c r="H6" s="3"/>
      <c r="I6" s="53"/>
    </row>
    <row r="7" spans="1:13" s="121" customFormat="1" ht="13.15">
      <c r="A7" s="244"/>
      <c r="B7" s="245">
        <v>2019</v>
      </c>
      <c r="C7" s="245">
        <v>2019</v>
      </c>
      <c r="D7" s="245">
        <v>2018</v>
      </c>
      <c r="E7" s="245">
        <v>2018</v>
      </c>
      <c r="F7" s="245">
        <v>2018</v>
      </c>
      <c r="G7" s="245">
        <v>2018</v>
      </c>
    </row>
    <row r="8" spans="1:13" s="12" customFormat="1">
      <c r="A8" s="80" t="s">
        <v>2</v>
      </c>
      <c r="B8" s="114">
        <v>157.703917782009</v>
      </c>
      <c r="C8" s="114">
        <v>138.413221693466</v>
      </c>
      <c r="D8" s="114">
        <v>147.39539062638201</v>
      </c>
      <c r="E8" s="114">
        <v>140.23829482421999</v>
      </c>
      <c r="F8" s="114">
        <v>157.523753186639</v>
      </c>
      <c r="G8" s="114">
        <v>151.86900120316602</v>
      </c>
      <c r="H8" s="70"/>
      <c r="I8" s="44"/>
      <c r="J8" s="46"/>
      <c r="K8" s="8"/>
      <c r="L8" s="8"/>
      <c r="M8" s="46"/>
    </row>
    <row r="9" spans="1:13" s="12" customFormat="1">
      <c r="A9" s="179" t="s">
        <v>159</v>
      </c>
      <c r="B9" s="111">
        <v>-58.74634471243958</v>
      </c>
      <c r="C9" s="111">
        <v>-57.715255215926724</v>
      </c>
      <c r="D9" s="111">
        <v>-54.988018898729599</v>
      </c>
      <c r="E9" s="111">
        <v>-51.282507461292234</v>
      </c>
      <c r="F9" s="111">
        <v>-48.520079245835888</v>
      </c>
      <c r="G9" s="111">
        <v>-46.09091770739419</v>
      </c>
      <c r="H9" s="17"/>
      <c r="I9" s="44"/>
      <c r="J9" s="46"/>
      <c r="K9" s="8"/>
      <c r="L9" s="8"/>
      <c r="M9" s="46"/>
    </row>
    <row r="10" spans="1:13" s="12" customFormat="1">
      <c r="A10" s="20" t="s">
        <v>3</v>
      </c>
      <c r="B10" s="114">
        <v>-88.087456960315492</v>
      </c>
      <c r="C10" s="114">
        <v>-104.95111565890799</v>
      </c>
      <c r="D10" s="114">
        <v>-109.150428160386</v>
      </c>
      <c r="E10" s="114">
        <v>-88.115492915424099</v>
      </c>
      <c r="F10" s="114">
        <v>-91.534349590848805</v>
      </c>
      <c r="G10" s="114">
        <v>-92.187569252695098</v>
      </c>
      <c r="H10" s="70"/>
      <c r="I10" s="105"/>
      <c r="K10" s="8"/>
      <c r="L10" s="8"/>
      <c r="M10" s="46"/>
    </row>
    <row r="11" spans="1:13" s="12" customFormat="1">
      <c r="A11" s="32" t="s">
        <v>144</v>
      </c>
      <c r="B11" s="223" t="s">
        <v>48</v>
      </c>
      <c r="C11" s="223" t="s">
        <v>48</v>
      </c>
      <c r="D11" s="223" t="s">
        <v>48</v>
      </c>
      <c r="E11" s="223" t="s">
        <v>48</v>
      </c>
      <c r="F11" s="223" t="s">
        <v>48</v>
      </c>
      <c r="G11" s="223" t="s">
        <v>48</v>
      </c>
      <c r="H11" s="78"/>
      <c r="I11" s="105"/>
      <c r="J11" s="46"/>
      <c r="K11" s="8"/>
      <c r="L11" s="8"/>
      <c r="M11" s="46"/>
    </row>
    <row r="12" spans="1:13" s="12" customFormat="1" ht="14.65" thickBot="1">
      <c r="A12" s="59" t="s">
        <v>11</v>
      </c>
      <c r="B12" s="113">
        <v>69.616460821693792</v>
      </c>
      <c r="C12" s="113">
        <v>33.462106034557401</v>
      </c>
      <c r="D12" s="113">
        <v>38.444962465995495</v>
      </c>
      <c r="E12" s="113">
        <v>52.122801908796497</v>
      </c>
      <c r="F12" s="113">
        <v>65.989403595789796</v>
      </c>
      <c r="G12" s="113">
        <v>59.681431950471101</v>
      </c>
      <c r="H12" s="17"/>
      <c r="I12" s="105"/>
      <c r="J12" s="46"/>
      <c r="K12" s="8"/>
      <c r="L12" s="8"/>
      <c r="M12" s="46"/>
    </row>
    <row r="13" spans="1:13" s="12" customFormat="1" ht="14.65" thickTop="1">
      <c r="A13" s="79"/>
      <c r="B13" s="58"/>
      <c r="C13" s="58"/>
      <c r="D13" s="58"/>
      <c r="E13" s="58"/>
      <c r="F13" s="58"/>
      <c r="G13" s="58"/>
      <c r="I13" s="79"/>
      <c r="K13" s="8"/>
      <c r="L13" s="8"/>
      <c r="M13" s="46"/>
    </row>
    <row r="14" spans="1:13" s="52" customFormat="1" ht="13.15">
      <c r="A14" s="259"/>
      <c r="B14" s="260"/>
      <c r="C14" s="260"/>
      <c r="D14" s="260"/>
      <c r="E14" s="260"/>
      <c r="F14" s="260"/>
      <c r="G14" s="260"/>
      <c r="H14" s="127"/>
      <c r="I14" s="53"/>
    </row>
    <row r="15" spans="1:13" s="52" customFormat="1" ht="13.15">
      <c r="A15" s="249" t="s">
        <v>70</v>
      </c>
      <c r="B15" s="254"/>
      <c r="C15" s="254"/>
      <c r="D15" s="254"/>
      <c r="E15" s="254"/>
      <c r="F15" s="254"/>
      <c r="G15" s="254"/>
      <c r="I15" s="53"/>
    </row>
    <row r="16" spans="1:13" s="52" customFormat="1" ht="13.15">
      <c r="A16" s="249"/>
      <c r="B16" s="254"/>
      <c r="C16" s="254"/>
      <c r="D16" s="254"/>
      <c r="E16" s="254"/>
      <c r="F16" s="254"/>
      <c r="G16" s="254"/>
      <c r="I16" s="53"/>
    </row>
    <row r="17" spans="1:13" s="52" customFormat="1" ht="15.75">
      <c r="A17" s="267" t="s">
        <v>374</v>
      </c>
      <c r="B17" s="273"/>
      <c r="C17" s="273"/>
      <c r="D17" s="273"/>
      <c r="E17" s="273"/>
      <c r="F17" s="273"/>
      <c r="G17" s="273"/>
      <c r="I17" s="53"/>
    </row>
    <row r="18" spans="1:13" s="52" customFormat="1" ht="13.15">
      <c r="A18" s="249"/>
      <c r="B18" s="274"/>
      <c r="C18" s="274"/>
      <c r="D18" s="274"/>
      <c r="E18" s="274"/>
      <c r="F18" s="274"/>
      <c r="G18" s="274"/>
      <c r="I18" s="53"/>
    </row>
    <row r="19" spans="1:13" s="52" customFormat="1" ht="13.15">
      <c r="A19" s="240" t="str">
        <f>+A6</f>
        <v>SEK m</v>
      </c>
      <c r="B19" s="242" t="s">
        <v>22</v>
      </c>
      <c r="C19" s="242" t="s">
        <v>5</v>
      </c>
      <c r="D19" s="242" t="str">
        <f>$D$6</f>
        <v>Q4</v>
      </c>
      <c r="E19" s="242" t="s">
        <v>23</v>
      </c>
      <c r="F19" s="242" t="s">
        <v>22</v>
      </c>
      <c r="G19" s="242" t="s">
        <v>5</v>
      </c>
      <c r="H19" s="3"/>
      <c r="I19" s="53"/>
    </row>
    <row r="20" spans="1:13" s="121" customFormat="1" ht="13.15">
      <c r="A20" s="244"/>
      <c r="B20" s="245">
        <v>2019</v>
      </c>
      <c r="C20" s="245">
        <v>2019</v>
      </c>
      <c r="D20" s="245">
        <f>$D$7</f>
        <v>2018</v>
      </c>
      <c r="E20" s="245">
        <v>2018</v>
      </c>
      <c r="F20" s="245">
        <v>2018</v>
      </c>
      <c r="G20" s="245">
        <v>2018</v>
      </c>
    </row>
    <row r="21" spans="1:13" s="12" customFormat="1">
      <c r="A21" s="80" t="s">
        <v>2</v>
      </c>
      <c r="B21" s="114">
        <v>224.60184274486801</v>
      </c>
      <c r="C21" s="114">
        <v>230.46428964915901</v>
      </c>
      <c r="D21" s="114">
        <v>228.886848705863</v>
      </c>
      <c r="E21" s="114">
        <v>195.063840796188</v>
      </c>
      <c r="F21" s="114">
        <v>176.11943513846001</v>
      </c>
      <c r="G21" s="114">
        <v>176.106197001136</v>
      </c>
      <c r="H21" s="70"/>
      <c r="I21" s="44"/>
      <c r="J21" s="46"/>
      <c r="K21" s="8"/>
      <c r="L21" s="8"/>
      <c r="M21" s="46"/>
    </row>
    <row r="22" spans="1:13" s="12" customFormat="1">
      <c r="A22" s="179" t="s">
        <v>159</v>
      </c>
      <c r="B22" s="111">
        <v>-39.46455828375187</v>
      </c>
      <c r="C22" s="111">
        <v>-38.850479103062348</v>
      </c>
      <c r="D22" s="111">
        <v>-37.904081141213496</v>
      </c>
      <c r="E22" s="111">
        <v>-36.5182422433139</v>
      </c>
      <c r="F22" s="111">
        <v>-32.721838687291822</v>
      </c>
      <c r="G22" s="111">
        <v>-29.76726124169268</v>
      </c>
      <c r="H22" s="17"/>
      <c r="I22" s="44"/>
      <c r="J22" s="46"/>
      <c r="K22" s="8"/>
      <c r="L22" s="8"/>
      <c r="M22" s="46"/>
    </row>
    <row r="23" spans="1:13" s="12" customFormat="1">
      <c r="A23" s="20" t="s">
        <v>3</v>
      </c>
      <c r="B23" s="114">
        <v>-129.324988076339</v>
      </c>
      <c r="C23" s="114">
        <v>-124.99264944874901</v>
      </c>
      <c r="D23" s="114">
        <v>-141.83126190571002</v>
      </c>
      <c r="E23" s="114">
        <v>-97.542997769073395</v>
      </c>
      <c r="F23" s="114">
        <v>-99.602827717966008</v>
      </c>
      <c r="G23" s="114">
        <v>-90.962068407068401</v>
      </c>
      <c r="H23" s="70"/>
      <c r="I23" s="105"/>
      <c r="K23" s="8"/>
      <c r="L23" s="8"/>
      <c r="M23" s="46"/>
    </row>
    <row r="24" spans="1:13" s="12" customFormat="1">
      <c r="A24" s="32" t="s">
        <v>144</v>
      </c>
      <c r="B24" s="223" t="s">
        <v>48</v>
      </c>
      <c r="C24" s="223" t="s">
        <v>48</v>
      </c>
      <c r="D24" s="223" t="s">
        <v>48</v>
      </c>
      <c r="E24" s="223" t="s">
        <v>48</v>
      </c>
      <c r="F24" s="223" t="s">
        <v>48</v>
      </c>
      <c r="G24" s="223" t="s">
        <v>48</v>
      </c>
      <c r="H24" s="78"/>
      <c r="I24" s="105"/>
      <c r="J24" s="46"/>
      <c r="K24" s="8"/>
      <c r="L24" s="8"/>
      <c r="M24" s="46"/>
    </row>
    <row r="25" spans="1:13" s="12" customFormat="1" ht="14.65" thickBot="1">
      <c r="A25" s="59" t="s">
        <v>11</v>
      </c>
      <c r="B25" s="113">
        <v>95.776854668528998</v>
      </c>
      <c r="C25" s="113">
        <v>105.47164020040999</v>
      </c>
      <c r="D25" s="113">
        <v>87.055586800153108</v>
      </c>
      <c r="E25" s="113">
        <v>96.520843027115191</v>
      </c>
      <c r="F25" s="113">
        <v>75.516607420494594</v>
      </c>
      <c r="G25" s="113">
        <v>85.144128594067311</v>
      </c>
      <c r="H25" s="17"/>
      <c r="I25" s="105"/>
      <c r="J25" s="46"/>
      <c r="K25" s="8"/>
      <c r="L25" s="8"/>
      <c r="M25" s="46"/>
    </row>
    <row r="26" spans="1:13" s="12" customFormat="1" ht="14.65" thickTop="1">
      <c r="A26" s="32"/>
      <c r="B26" s="111"/>
      <c r="C26" s="111"/>
      <c r="D26" s="111"/>
      <c r="E26" s="111"/>
      <c r="F26" s="111"/>
      <c r="G26" s="111"/>
      <c r="I26" s="53"/>
      <c r="J26" s="46"/>
      <c r="K26" s="8"/>
      <c r="L26" s="8"/>
      <c r="M26" s="46"/>
    </row>
    <row r="27" spans="1:13" s="52" customFormat="1" ht="13.15">
      <c r="A27" s="238"/>
      <c r="B27" s="253"/>
      <c r="C27" s="253"/>
      <c r="D27" s="253"/>
      <c r="E27" s="253"/>
      <c r="F27" s="253"/>
      <c r="G27" s="253"/>
      <c r="H27" s="127"/>
      <c r="I27" s="53"/>
    </row>
    <row r="28" spans="1:13" s="52" customFormat="1" ht="13.15">
      <c r="A28" s="249" t="s">
        <v>70</v>
      </c>
      <c r="B28" s="254"/>
      <c r="C28" s="254"/>
      <c r="D28" s="254"/>
      <c r="E28" s="254"/>
      <c r="F28" s="254"/>
      <c r="G28" s="254"/>
      <c r="I28" s="53"/>
    </row>
    <row r="29" spans="1:13" s="52" customFormat="1" ht="13.15">
      <c r="A29" s="249"/>
      <c r="B29" s="254"/>
      <c r="C29" s="254"/>
      <c r="D29" s="254"/>
      <c r="E29" s="254"/>
      <c r="F29" s="254"/>
      <c r="G29" s="254"/>
      <c r="I29" s="53"/>
    </row>
    <row r="30" spans="1:13" s="52" customFormat="1" ht="15.75">
      <c r="A30" s="267" t="s">
        <v>376</v>
      </c>
      <c r="B30" s="273"/>
      <c r="C30" s="273"/>
      <c r="D30" s="273"/>
      <c r="E30" s="273"/>
      <c r="F30" s="273"/>
      <c r="G30" s="273"/>
      <c r="I30" s="53"/>
    </row>
    <row r="31" spans="1:13" s="52" customFormat="1" ht="13.15">
      <c r="A31" s="249"/>
      <c r="B31" s="274"/>
      <c r="C31" s="274"/>
      <c r="D31" s="274"/>
      <c r="E31" s="274"/>
      <c r="F31" s="274"/>
      <c r="G31" s="274"/>
      <c r="I31" s="53"/>
    </row>
    <row r="32" spans="1:13" s="52" customFormat="1" ht="13.15">
      <c r="A32" s="240" t="str">
        <f>+A6</f>
        <v>SEK m</v>
      </c>
      <c r="B32" s="242" t="s">
        <v>22</v>
      </c>
      <c r="C32" s="242" t="s">
        <v>5</v>
      </c>
      <c r="D32" s="242" t="str">
        <f>$D$6</f>
        <v>Q4</v>
      </c>
      <c r="E32" s="242" t="s">
        <v>23</v>
      </c>
      <c r="F32" s="242" t="s">
        <v>22</v>
      </c>
      <c r="G32" s="242" t="s">
        <v>5</v>
      </c>
      <c r="H32" s="3"/>
      <c r="I32" s="53"/>
    </row>
    <row r="33" spans="1:13" s="121" customFormat="1" ht="13.15">
      <c r="A33" s="244"/>
      <c r="B33" s="245">
        <v>2019</v>
      </c>
      <c r="C33" s="245">
        <v>2019</v>
      </c>
      <c r="D33" s="245">
        <f>$D$7</f>
        <v>2018</v>
      </c>
      <c r="E33" s="245">
        <v>2018</v>
      </c>
      <c r="F33" s="245">
        <v>2018</v>
      </c>
      <c r="G33" s="245">
        <v>2018</v>
      </c>
    </row>
    <row r="34" spans="1:13" s="12" customFormat="1">
      <c r="A34" s="80" t="s">
        <v>2</v>
      </c>
      <c r="B34" s="114">
        <v>82.526895894551103</v>
      </c>
      <c r="C34" s="114">
        <v>88.957341459051705</v>
      </c>
      <c r="D34" s="114">
        <v>87.238900610106498</v>
      </c>
      <c r="E34" s="114">
        <v>79.943769770406206</v>
      </c>
      <c r="F34" s="114">
        <v>84.521075484339704</v>
      </c>
      <c r="G34" s="114">
        <v>98.142012269063997</v>
      </c>
      <c r="H34" s="70"/>
      <c r="I34" s="44"/>
      <c r="J34" s="46"/>
      <c r="K34" s="8"/>
      <c r="L34" s="8"/>
      <c r="M34" s="46"/>
    </row>
    <row r="35" spans="1:13" s="12" customFormat="1">
      <c r="A35" s="179" t="s">
        <v>159</v>
      </c>
      <c r="B35" s="111">
        <v>-15.876613599999999</v>
      </c>
      <c r="C35" s="111">
        <v>-15.73045578</v>
      </c>
      <c r="D35" s="111">
        <v>-15.972236670000001</v>
      </c>
      <c r="E35" s="111">
        <v>-16.139877370000001</v>
      </c>
      <c r="F35" s="111">
        <v>-16.154307118890003</v>
      </c>
      <c r="G35" s="111">
        <v>-14.523077031109999</v>
      </c>
      <c r="H35" s="17"/>
      <c r="I35" s="44"/>
      <c r="J35" s="46"/>
      <c r="K35" s="8"/>
      <c r="L35" s="8"/>
      <c r="M35" s="46"/>
    </row>
    <row r="36" spans="1:13" s="12" customFormat="1">
      <c r="A36" s="20" t="s">
        <v>3</v>
      </c>
      <c r="B36" s="114">
        <v>-53.4567634951161</v>
      </c>
      <c r="C36" s="114">
        <v>-55.837674426911597</v>
      </c>
      <c r="D36" s="114">
        <v>-76.113749353674393</v>
      </c>
      <c r="E36" s="114">
        <v>-83.031266607249705</v>
      </c>
      <c r="F36" s="114">
        <v>-65.923623015034494</v>
      </c>
      <c r="G36" s="114">
        <v>-70.580503124997094</v>
      </c>
      <c r="H36" s="70"/>
      <c r="I36" s="105"/>
      <c r="K36" s="8"/>
      <c r="L36" s="8"/>
      <c r="M36" s="46"/>
    </row>
    <row r="37" spans="1:13" s="12" customFormat="1">
      <c r="A37" s="32" t="s">
        <v>144</v>
      </c>
      <c r="B37" s="223" t="s">
        <v>48</v>
      </c>
      <c r="C37" s="223" t="s">
        <v>48</v>
      </c>
      <c r="D37" s="223" t="s">
        <v>48</v>
      </c>
      <c r="E37" s="223" t="s">
        <v>48</v>
      </c>
      <c r="F37" s="223" t="s">
        <v>48</v>
      </c>
      <c r="G37" s="223" t="s">
        <v>48</v>
      </c>
      <c r="H37" s="78"/>
      <c r="I37" s="105"/>
      <c r="J37" s="46"/>
      <c r="K37" s="8"/>
      <c r="L37" s="8"/>
      <c r="M37" s="46"/>
    </row>
    <row r="38" spans="1:13" s="12" customFormat="1" ht="14.65" thickBot="1">
      <c r="A38" s="59" t="s">
        <v>11</v>
      </c>
      <c r="B38" s="113">
        <v>29.570132399435</v>
      </c>
      <c r="C38" s="113">
        <v>33.1196670321401</v>
      </c>
      <c r="D38" s="113">
        <v>11.125151256432201</v>
      </c>
      <c r="E38" s="113">
        <v>-3.0874968368434299</v>
      </c>
      <c r="F38" s="113">
        <v>18.5974524693051</v>
      </c>
      <c r="G38" s="113">
        <v>26.561509144066999</v>
      </c>
      <c r="H38" s="17"/>
      <c r="I38" s="105"/>
      <c r="J38" s="46"/>
      <c r="K38" s="8"/>
      <c r="L38" s="8"/>
      <c r="M38" s="46"/>
    </row>
    <row r="39" spans="1:13" s="12" customFormat="1" ht="14.65" thickTop="1">
      <c r="A39" s="32"/>
      <c r="B39" s="111"/>
      <c r="C39" s="111"/>
      <c r="D39" s="111"/>
      <c r="E39" s="111"/>
      <c r="F39" s="111"/>
      <c r="G39" s="111"/>
      <c r="I39" s="53"/>
      <c r="J39" s="46"/>
      <c r="K39" s="8"/>
      <c r="L39" s="8"/>
      <c r="M39" s="46"/>
    </row>
    <row r="40" spans="1:13" s="52" customFormat="1" ht="13.15">
      <c r="A40" s="259"/>
      <c r="B40" s="260"/>
      <c r="C40" s="260"/>
      <c r="D40" s="260"/>
      <c r="E40" s="260"/>
      <c r="F40" s="260"/>
      <c r="G40" s="260"/>
      <c r="H40" s="127"/>
      <c r="I40" s="53"/>
    </row>
    <row r="41" spans="1:13" s="52" customFormat="1" ht="13.15">
      <c r="A41" s="249" t="s">
        <v>70</v>
      </c>
      <c r="B41" s="254"/>
      <c r="C41" s="254"/>
      <c r="D41" s="254"/>
      <c r="E41" s="254"/>
      <c r="F41" s="254"/>
      <c r="G41" s="254"/>
      <c r="I41" s="53"/>
    </row>
    <row r="42" spans="1:13" s="52" customFormat="1" ht="13.15">
      <c r="A42" s="249"/>
      <c r="B42" s="254"/>
      <c r="C42" s="254"/>
      <c r="D42" s="254"/>
      <c r="E42" s="254"/>
      <c r="F42" s="254"/>
      <c r="G42" s="254"/>
      <c r="I42" s="53"/>
    </row>
    <row r="43" spans="1:13" s="52" customFormat="1" ht="15.75">
      <c r="A43" s="267" t="s">
        <v>375</v>
      </c>
      <c r="B43" s="273"/>
      <c r="C43" s="273"/>
      <c r="D43" s="273"/>
      <c r="E43" s="273"/>
      <c r="F43" s="273"/>
      <c r="G43" s="273"/>
      <c r="I43" s="53"/>
    </row>
    <row r="44" spans="1:13" s="52" customFormat="1" ht="13.15">
      <c r="A44" s="249"/>
      <c r="B44" s="274"/>
      <c r="C44" s="274"/>
      <c r="D44" s="274"/>
      <c r="E44" s="274"/>
      <c r="F44" s="274"/>
      <c r="G44" s="274"/>
      <c r="I44" s="53"/>
    </row>
    <row r="45" spans="1:13" s="52" customFormat="1" ht="13.15">
      <c r="A45" s="240" t="str">
        <f>+A6</f>
        <v>SEK m</v>
      </c>
      <c r="B45" s="242" t="s">
        <v>22</v>
      </c>
      <c r="C45" s="242" t="s">
        <v>5</v>
      </c>
      <c r="D45" s="242" t="str">
        <f>$D$6</f>
        <v>Q4</v>
      </c>
      <c r="E45" s="242" t="s">
        <v>23</v>
      </c>
      <c r="F45" s="242" t="s">
        <v>22</v>
      </c>
      <c r="G45" s="242" t="s">
        <v>5</v>
      </c>
      <c r="H45" s="3"/>
      <c r="I45" s="53"/>
    </row>
    <row r="46" spans="1:13" s="121" customFormat="1" ht="13.15">
      <c r="A46" s="244"/>
      <c r="B46" s="245">
        <v>2019</v>
      </c>
      <c r="C46" s="245">
        <v>2019</v>
      </c>
      <c r="D46" s="245">
        <f>$D$7</f>
        <v>2018</v>
      </c>
      <c r="E46" s="245">
        <v>2018</v>
      </c>
      <c r="F46" s="245">
        <v>2018</v>
      </c>
      <c r="G46" s="245">
        <v>2018</v>
      </c>
    </row>
    <row r="47" spans="1:13" s="12" customFormat="1">
      <c r="A47" s="80" t="s">
        <v>2</v>
      </c>
      <c r="B47" s="114">
        <v>124.45283686178</v>
      </c>
      <c r="C47" s="114">
        <v>81.634037162168696</v>
      </c>
      <c r="D47" s="114">
        <v>79.111767821314203</v>
      </c>
      <c r="E47" s="114">
        <v>124.200137602433</v>
      </c>
      <c r="F47" s="114">
        <v>76.096468213093303</v>
      </c>
      <c r="G47" s="114">
        <v>98.644005878880506</v>
      </c>
      <c r="H47" s="70"/>
      <c r="I47" s="44"/>
      <c r="J47" s="46"/>
      <c r="K47" s="8"/>
      <c r="L47" s="8"/>
      <c r="M47" s="46"/>
    </row>
    <row r="48" spans="1:13" s="12" customFormat="1">
      <c r="A48" s="179" t="s">
        <v>159</v>
      </c>
      <c r="B48" s="228">
        <v>-42.93825690571569</v>
      </c>
      <c r="C48" s="228">
        <v>-33.173239220526881</v>
      </c>
      <c r="D48" s="228">
        <v>-32.63973129885246</v>
      </c>
      <c r="E48" s="228">
        <v>-32.663782207624251</v>
      </c>
      <c r="F48" s="111">
        <v>-25.762837713434614</v>
      </c>
      <c r="G48" s="111">
        <v>-23.618367691057653</v>
      </c>
      <c r="H48" s="17"/>
      <c r="I48" s="44"/>
      <c r="J48" s="46"/>
      <c r="K48" s="8"/>
      <c r="L48" s="8"/>
      <c r="M48" s="46"/>
    </row>
    <row r="49" spans="1:13" s="12" customFormat="1">
      <c r="A49" s="20" t="s">
        <v>3</v>
      </c>
      <c r="B49" s="114">
        <v>-46.008771590561302</v>
      </c>
      <c r="C49" s="114">
        <v>-37.254536714480196</v>
      </c>
      <c r="D49" s="114">
        <v>-36.424270968420402</v>
      </c>
      <c r="E49" s="114">
        <v>-42.527327833234196</v>
      </c>
      <c r="F49" s="114">
        <v>-58.706873887770499</v>
      </c>
      <c r="G49" s="114">
        <v>-61.044640223271301</v>
      </c>
      <c r="H49" s="70"/>
      <c r="I49" s="105"/>
      <c r="K49" s="8"/>
      <c r="L49" s="8"/>
      <c r="M49" s="46"/>
    </row>
    <row r="50" spans="1:13" s="12" customFormat="1">
      <c r="A50" s="32" t="s">
        <v>144</v>
      </c>
      <c r="B50" s="223" t="s">
        <v>48</v>
      </c>
      <c r="C50" s="223" t="s">
        <v>48</v>
      </c>
      <c r="D50" s="223" t="s">
        <v>48</v>
      </c>
      <c r="E50" s="223" t="s">
        <v>48</v>
      </c>
      <c r="F50" s="223" t="s">
        <v>48</v>
      </c>
      <c r="G50" s="223" t="s">
        <v>48</v>
      </c>
      <c r="H50" s="78"/>
      <c r="I50" s="105"/>
      <c r="J50" s="46"/>
      <c r="K50" s="8"/>
      <c r="L50" s="8"/>
      <c r="M50" s="46"/>
    </row>
    <row r="51" spans="1:13" s="12" customFormat="1" ht="14.65" thickBot="1">
      <c r="A51" s="59" t="s">
        <v>11</v>
      </c>
      <c r="B51" s="113">
        <v>78.444065271219003</v>
      </c>
      <c r="C51" s="113">
        <v>44.879500447688599</v>
      </c>
      <c r="D51" s="113">
        <v>42.687496852894199</v>
      </c>
      <c r="E51" s="113">
        <v>80.672809769198892</v>
      </c>
      <c r="F51" s="113">
        <v>17.3895943253228</v>
      </c>
      <c r="G51" s="113">
        <v>37.599365655609198</v>
      </c>
      <c r="H51" s="17"/>
      <c r="I51" s="105"/>
      <c r="J51" s="46"/>
      <c r="K51" s="8"/>
      <c r="L51" s="8"/>
      <c r="M51" s="46"/>
    </row>
    <row r="52" spans="1:13" s="12" customFormat="1" ht="14.65" thickTop="1">
      <c r="A52" s="32"/>
      <c r="B52" s="111"/>
      <c r="C52" s="111"/>
      <c r="D52" s="111"/>
      <c r="E52" s="111"/>
      <c r="F52" s="111"/>
      <c r="G52" s="111"/>
      <c r="I52" s="53"/>
      <c r="J52" s="46"/>
      <c r="K52" s="8"/>
      <c r="L52" s="8"/>
      <c r="M52" s="46"/>
    </row>
    <row r="53" spans="1:13" s="52" customFormat="1" ht="13.15">
      <c r="A53" s="259"/>
      <c r="B53" s="260"/>
      <c r="C53" s="260"/>
      <c r="D53" s="260"/>
      <c r="E53" s="260"/>
      <c r="F53" s="260"/>
      <c r="G53" s="260"/>
      <c r="H53" s="127"/>
      <c r="I53" s="53"/>
    </row>
    <row r="54" spans="1:13" s="52" customFormat="1" ht="13.15">
      <c r="A54" s="249" t="s">
        <v>70</v>
      </c>
      <c r="B54" s="254"/>
      <c r="C54" s="254"/>
      <c r="D54" s="254"/>
      <c r="E54" s="254"/>
      <c r="F54" s="254"/>
      <c r="G54" s="254"/>
      <c r="I54" s="53"/>
    </row>
    <row r="55" spans="1:13" s="52" customFormat="1" ht="13.15">
      <c r="A55" s="249"/>
      <c r="B55" s="254"/>
      <c r="C55" s="254"/>
      <c r="D55" s="254"/>
      <c r="E55" s="254"/>
      <c r="F55" s="254"/>
      <c r="G55" s="254"/>
      <c r="I55" s="53"/>
    </row>
    <row r="56" spans="1:13" s="52" customFormat="1" ht="15.75">
      <c r="A56" s="267" t="s">
        <v>383</v>
      </c>
      <c r="B56" s="273"/>
      <c r="C56" s="273"/>
      <c r="D56" s="273"/>
      <c r="E56" s="273"/>
      <c r="F56" s="273"/>
      <c r="G56" s="273"/>
      <c r="I56" s="53"/>
    </row>
    <row r="57" spans="1:13" s="52" customFormat="1" ht="13.15">
      <c r="A57" s="249"/>
      <c r="B57" s="274"/>
      <c r="C57" s="274"/>
      <c r="D57" s="274"/>
      <c r="E57" s="274"/>
      <c r="F57" s="274"/>
      <c r="G57" s="274"/>
      <c r="I57" s="53"/>
    </row>
    <row r="58" spans="1:13" s="52" customFormat="1" ht="13.15">
      <c r="A58" s="240" t="str">
        <f>+A19</f>
        <v>SEK m</v>
      </c>
      <c r="B58" s="242" t="s">
        <v>22</v>
      </c>
      <c r="C58" s="242" t="s">
        <v>5</v>
      </c>
      <c r="D58" s="242" t="str">
        <f>$D$6</f>
        <v>Q4</v>
      </c>
      <c r="E58" s="242" t="s">
        <v>23</v>
      </c>
      <c r="F58" s="242" t="s">
        <v>22</v>
      </c>
      <c r="G58" s="242" t="s">
        <v>5</v>
      </c>
      <c r="H58" s="3"/>
      <c r="I58" s="53"/>
    </row>
    <row r="59" spans="1:13" s="121" customFormat="1" ht="13.15">
      <c r="A59" s="244"/>
      <c r="B59" s="245">
        <v>2019</v>
      </c>
      <c r="C59" s="245">
        <v>2019</v>
      </c>
      <c r="D59" s="245">
        <f>$D$7</f>
        <v>2018</v>
      </c>
      <c r="E59" s="245">
        <v>2018</v>
      </c>
      <c r="F59" s="245">
        <v>2018</v>
      </c>
      <c r="G59" s="245">
        <v>2018</v>
      </c>
    </row>
    <row r="60" spans="1:13" s="12" customFormat="1">
      <c r="A60" s="80" t="s">
        <v>2</v>
      </c>
      <c r="B60" s="114">
        <v>147.08479335756209</v>
      </c>
      <c r="C60" s="114">
        <v>187.48334360669611</v>
      </c>
      <c r="D60" s="114">
        <v>153.09778555988177</v>
      </c>
      <c r="E60" s="114">
        <v>91.366238408507556</v>
      </c>
      <c r="F60" s="114">
        <v>103.9379090841457</v>
      </c>
      <c r="G60" s="114">
        <v>110.3476924250273</v>
      </c>
      <c r="H60" s="70"/>
      <c r="I60" s="44"/>
      <c r="J60" s="46"/>
      <c r="K60" s="8"/>
      <c r="L60" s="8"/>
      <c r="M60" s="46"/>
    </row>
    <row r="61" spans="1:13" s="12" customFormat="1">
      <c r="A61" s="179" t="s">
        <v>159</v>
      </c>
      <c r="B61" s="111">
        <v>-24.24864246194392</v>
      </c>
      <c r="C61" s="111">
        <v>-24.350375335829778</v>
      </c>
      <c r="D61" s="111">
        <v>-21.43371387091987</v>
      </c>
      <c r="E61" s="111">
        <v>-20.089055676238722</v>
      </c>
      <c r="F61" s="111">
        <v>-17.109581732612355</v>
      </c>
      <c r="G61" s="111">
        <v>-16.567564502193367</v>
      </c>
      <c r="H61" s="17"/>
      <c r="I61" s="44"/>
      <c r="J61" s="46"/>
      <c r="K61" s="8"/>
      <c r="L61" s="8"/>
      <c r="M61" s="46"/>
    </row>
    <row r="62" spans="1:13" s="12" customFormat="1">
      <c r="A62" s="20" t="s">
        <v>3</v>
      </c>
      <c r="B62" s="114">
        <v>-100.01496163856852</v>
      </c>
      <c r="C62" s="114">
        <v>-101.47661902860838</v>
      </c>
      <c r="D62" s="114">
        <v>-101.31368574806912</v>
      </c>
      <c r="E62" s="114">
        <v>-81.851175624266858</v>
      </c>
      <c r="F62" s="114">
        <v>-80.707811998763276</v>
      </c>
      <c r="G62" s="114">
        <v>-79.896584010339964</v>
      </c>
      <c r="H62" s="70"/>
      <c r="I62" s="105"/>
      <c r="K62" s="8"/>
      <c r="L62" s="8"/>
      <c r="M62" s="46"/>
    </row>
    <row r="63" spans="1:13" s="12" customFormat="1">
      <c r="A63" s="32" t="s">
        <v>144</v>
      </c>
      <c r="B63" s="111">
        <v>-0.16580978923981299</v>
      </c>
      <c r="C63" s="111">
        <v>-1.01923480134176</v>
      </c>
      <c r="D63" s="111">
        <v>10.5687861735576</v>
      </c>
      <c r="E63" s="111">
        <v>0.96326034620993595</v>
      </c>
      <c r="F63" s="111">
        <v>2.4240104501260196</v>
      </c>
      <c r="G63" s="111">
        <v>2.5412274216463198</v>
      </c>
      <c r="H63" s="78"/>
      <c r="I63" s="105"/>
      <c r="J63" s="46"/>
      <c r="K63" s="8"/>
      <c r="L63" s="8"/>
      <c r="M63" s="46"/>
    </row>
    <row r="64" spans="1:13" s="12" customFormat="1" ht="14.65" thickBot="1">
      <c r="A64" s="59" t="s">
        <v>11</v>
      </c>
      <c r="B64" s="113">
        <v>46.904021929754016</v>
      </c>
      <c r="C64" s="113">
        <v>84.987489776746003</v>
      </c>
      <c r="D64" s="113">
        <v>63.352885985370243</v>
      </c>
      <c r="E64" s="113">
        <v>10.478323130450466</v>
      </c>
      <c r="F64" s="113">
        <v>24.654107535508697</v>
      </c>
      <c r="G64" s="113">
        <v>32.992335836333616</v>
      </c>
      <c r="H64" s="17"/>
      <c r="I64" s="105"/>
      <c r="J64" s="46"/>
      <c r="K64" s="8"/>
      <c r="L64" s="8"/>
      <c r="M64" s="46"/>
    </row>
    <row r="65" spans="1:13" s="12" customFormat="1" ht="14.65" thickTop="1">
      <c r="A65" s="32"/>
      <c r="B65" s="111"/>
      <c r="C65" s="111"/>
      <c r="D65" s="111"/>
      <c r="E65" s="111"/>
      <c r="F65" s="111"/>
      <c r="G65" s="111"/>
      <c r="I65" s="105"/>
      <c r="J65" s="46"/>
      <c r="K65" s="8"/>
      <c r="L65" s="8"/>
      <c r="M65" s="46"/>
    </row>
    <row r="66" spans="1:13" s="52" customFormat="1" ht="13.15">
      <c r="A66" s="259"/>
      <c r="B66" s="275"/>
      <c r="C66" s="275"/>
      <c r="D66" s="275"/>
      <c r="E66" s="275"/>
      <c r="F66" s="275"/>
      <c r="G66" s="275"/>
      <c r="I66" s="53"/>
    </row>
    <row r="67" spans="1:13" s="52" customFormat="1" ht="13.15">
      <c r="A67" s="249" t="s">
        <v>70</v>
      </c>
      <c r="B67" s="276"/>
      <c r="C67" s="276"/>
      <c r="D67" s="276"/>
      <c r="E67" s="276"/>
      <c r="F67" s="276"/>
      <c r="G67" s="276"/>
      <c r="I67" s="53"/>
    </row>
    <row r="68" spans="1:13" s="52" customFormat="1" ht="13.15">
      <c r="A68" s="249"/>
      <c r="B68" s="276"/>
      <c r="C68" s="276"/>
      <c r="D68" s="276"/>
      <c r="E68" s="276"/>
      <c r="F68" s="276"/>
      <c r="G68" s="276"/>
      <c r="I68" s="53"/>
    </row>
    <row r="69" spans="1:13" s="52" customFormat="1" ht="15.75">
      <c r="A69" s="267" t="s">
        <v>160</v>
      </c>
      <c r="B69" s="277"/>
      <c r="C69" s="277"/>
      <c r="D69" s="277"/>
      <c r="E69" s="277"/>
      <c r="F69" s="277"/>
      <c r="G69" s="277"/>
      <c r="I69" s="53"/>
    </row>
    <row r="70" spans="1:13" s="52" customFormat="1" ht="13.15">
      <c r="A70" s="249"/>
      <c r="B70" s="278"/>
      <c r="C70" s="278"/>
      <c r="D70" s="278"/>
      <c r="E70" s="278"/>
      <c r="F70" s="278"/>
      <c r="G70" s="278"/>
      <c r="I70" s="53"/>
    </row>
    <row r="71" spans="1:13" s="52" customFormat="1" ht="13.15">
      <c r="A71" s="240" t="str">
        <f>+A32</f>
        <v>SEK m</v>
      </c>
      <c r="B71" s="242" t="s">
        <v>22</v>
      </c>
      <c r="C71" s="242" t="s">
        <v>5</v>
      </c>
      <c r="D71" s="242" t="str">
        <f>$D$6</f>
        <v>Q4</v>
      </c>
      <c r="E71" s="242" t="s">
        <v>23</v>
      </c>
      <c r="F71" s="242" t="s">
        <v>22</v>
      </c>
      <c r="G71" s="242" t="s">
        <v>5</v>
      </c>
      <c r="I71" s="53"/>
      <c r="J71" s="53"/>
      <c r="K71" s="53"/>
    </row>
    <row r="72" spans="1:13" s="52" customFormat="1" ht="13.15">
      <c r="A72" s="244"/>
      <c r="B72" s="245">
        <v>2019</v>
      </c>
      <c r="C72" s="245">
        <v>2019</v>
      </c>
      <c r="D72" s="245">
        <f>$D$7</f>
        <v>2018</v>
      </c>
      <c r="E72" s="245">
        <v>2018</v>
      </c>
      <c r="F72" s="245">
        <v>2018</v>
      </c>
      <c r="G72" s="245">
        <v>2018</v>
      </c>
      <c r="I72" s="53"/>
      <c r="J72" s="53"/>
      <c r="K72" s="53"/>
    </row>
    <row r="73" spans="1:13" s="12" customFormat="1">
      <c r="A73" s="80" t="s">
        <v>2</v>
      </c>
      <c r="B73" s="114">
        <v>62.937911038134999</v>
      </c>
      <c r="C73" s="114">
        <v>49.197992144213998</v>
      </c>
      <c r="D73" s="114">
        <v>-6.3961667079333315</v>
      </c>
      <c r="E73" s="114">
        <v>89.169636950479742</v>
      </c>
      <c r="F73" s="114">
        <v>632.24650603233147</v>
      </c>
      <c r="G73" s="114">
        <v>52.013406464518575</v>
      </c>
      <c r="H73" s="70"/>
      <c r="I73" s="44"/>
      <c r="J73" s="46"/>
      <c r="K73" s="8"/>
      <c r="L73" s="8"/>
      <c r="M73" s="46"/>
    </row>
    <row r="74" spans="1:13" s="12" customFormat="1">
      <c r="A74" s="179" t="s">
        <v>159</v>
      </c>
      <c r="B74" s="111">
        <v>181.27441596385148</v>
      </c>
      <c r="C74" s="111">
        <v>169.81980465534545</v>
      </c>
      <c r="D74" s="111">
        <v>162.93778187971574</v>
      </c>
      <c r="E74" s="111">
        <v>157.08372702154119</v>
      </c>
      <c r="F74" s="111">
        <v>141.2686444980647</v>
      </c>
      <c r="G74" s="111">
        <v>131.56718817344799</v>
      </c>
      <c r="H74" s="17"/>
      <c r="I74" s="44"/>
      <c r="J74" s="46"/>
      <c r="K74" s="8"/>
      <c r="L74" s="8"/>
      <c r="M74" s="46"/>
    </row>
    <row r="75" spans="1:13" s="12" customFormat="1">
      <c r="A75" s="20" t="s">
        <v>3</v>
      </c>
      <c r="B75" s="114">
        <v>-156.58402485493301</v>
      </c>
      <c r="C75" s="114">
        <v>-137.834587214214</v>
      </c>
      <c r="D75" s="114">
        <v>-141.88862245092056</v>
      </c>
      <c r="E75" s="114">
        <v>-107.79617607918324</v>
      </c>
      <c r="F75" s="114">
        <v>-131.88057636006891</v>
      </c>
      <c r="G75" s="114">
        <v>-118.71488833083315</v>
      </c>
      <c r="H75" s="70"/>
      <c r="I75" s="105"/>
      <c r="K75" s="8"/>
      <c r="L75" s="8"/>
      <c r="M75" s="46"/>
    </row>
    <row r="76" spans="1:13" s="12" customFormat="1">
      <c r="A76" s="32" t="s">
        <v>144</v>
      </c>
      <c r="B76" s="111">
        <v>3.7372383</v>
      </c>
      <c r="C76" s="111">
        <v>13.98712246</v>
      </c>
      <c r="D76" s="111">
        <v>13.18916943</v>
      </c>
      <c r="E76" s="111">
        <v>10.126142099999999</v>
      </c>
      <c r="F76" s="111">
        <v>20.036537039999999</v>
      </c>
      <c r="G76" s="111">
        <v>11.875707820000001</v>
      </c>
      <c r="H76" s="78"/>
      <c r="I76" s="105"/>
      <c r="J76" s="46"/>
      <c r="K76" s="8"/>
      <c r="L76" s="8"/>
      <c r="M76" s="46"/>
    </row>
    <row r="77" spans="1:13" s="12" customFormat="1" ht="14.65" thickBot="1">
      <c r="A77" s="59" t="s">
        <v>11</v>
      </c>
      <c r="B77" s="113">
        <v>-89.908875516797707</v>
      </c>
      <c r="C77" s="113">
        <v>-74.649472610000402</v>
      </c>
      <c r="D77" s="113">
        <v>-135.09561972885479</v>
      </c>
      <c r="E77" s="113">
        <v>-8.5003970287034463</v>
      </c>
      <c r="F77" s="113">
        <v>520.40246671226146</v>
      </c>
      <c r="G77" s="113">
        <v>-54.825774046314784</v>
      </c>
      <c r="H77" s="17"/>
      <c r="I77" s="105"/>
      <c r="J77" s="46"/>
      <c r="K77" s="8"/>
      <c r="L77" s="8"/>
      <c r="M77" s="46"/>
    </row>
    <row r="78" spans="1:13" ht="14.65" thickTop="1"/>
    <row r="79" spans="1:13" s="52" customFormat="1" ht="13.15">
      <c r="A79" s="259"/>
      <c r="B79" s="275"/>
      <c r="C79" s="275"/>
      <c r="D79" s="275"/>
      <c r="E79" s="275"/>
      <c r="F79" s="275"/>
      <c r="G79" s="275"/>
      <c r="I79" s="53"/>
    </row>
    <row r="80" spans="1:13" s="52" customFormat="1" ht="13.15">
      <c r="A80" s="249" t="s">
        <v>70</v>
      </c>
      <c r="B80" s="276"/>
      <c r="C80" s="276"/>
      <c r="D80" s="276"/>
      <c r="E80" s="276"/>
      <c r="F80" s="276"/>
      <c r="G80" s="276"/>
      <c r="I80" s="53"/>
    </row>
    <row r="81" spans="1:13" s="52" customFormat="1" ht="13.15">
      <c r="A81" s="249"/>
      <c r="B81" s="276"/>
      <c r="C81" s="276"/>
      <c r="D81" s="276"/>
      <c r="E81" s="276"/>
      <c r="F81" s="276"/>
      <c r="G81" s="276"/>
      <c r="I81" s="53"/>
    </row>
    <row r="82" spans="1:13" s="52" customFormat="1" ht="15.75">
      <c r="A82" s="267" t="s">
        <v>382</v>
      </c>
      <c r="B82" s="277"/>
      <c r="C82" s="277"/>
      <c r="D82" s="277"/>
      <c r="E82" s="277"/>
      <c r="F82" s="277"/>
      <c r="G82" s="277"/>
      <c r="I82" s="53"/>
    </row>
    <row r="83" spans="1:13" s="52" customFormat="1" ht="13.15">
      <c r="A83" s="249"/>
      <c r="B83" s="278"/>
      <c r="C83" s="278"/>
      <c r="D83" s="278"/>
      <c r="E83" s="278"/>
      <c r="F83" s="278"/>
      <c r="G83" s="278"/>
      <c r="I83" s="53"/>
    </row>
    <row r="84" spans="1:13" s="52" customFormat="1" ht="13.15">
      <c r="A84" s="240" t="str">
        <f>+A45</f>
        <v>SEK m</v>
      </c>
      <c r="B84" s="242" t="s">
        <v>22</v>
      </c>
      <c r="C84" s="242" t="s">
        <v>5</v>
      </c>
      <c r="D84" s="242" t="str">
        <f>$D$6</f>
        <v>Q4</v>
      </c>
      <c r="E84" s="242" t="s">
        <v>23</v>
      </c>
      <c r="F84" s="242" t="s">
        <v>22</v>
      </c>
      <c r="G84" s="242" t="s">
        <v>5</v>
      </c>
      <c r="I84" s="53"/>
      <c r="J84" s="53"/>
      <c r="K84" s="53"/>
    </row>
    <row r="85" spans="1:13" s="52" customFormat="1" ht="13.15">
      <c r="A85" s="244"/>
      <c r="B85" s="245">
        <v>2019</v>
      </c>
      <c r="C85" s="245">
        <v>2019</v>
      </c>
      <c r="D85" s="245">
        <f>$D$7</f>
        <v>2018</v>
      </c>
      <c r="E85" s="245">
        <v>2018</v>
      </c>
      <c r="F85" s="245">
        <v>2018</v>
      </c>
      <c r="G85" s="245">
        <v>2018</v>
      </c>
      <c r="I85" s="53"/>
      <c r="J85" s="53"/>
      <c r="K85" s="53"/>
    </row>
    <row r="86" spans="1:13" s="12" customFormat="1">
      <c r="A86" s="80" t="s">
        <v>2</v>
      </c>
      <c r="B86" s="114">
        <v>-3.2747606399466793</v>
      </c>
      <c r="C86" s="114">
        <v>-1.4349544869658573</v>
      </c>
      <c r="D86" s="114">
        <v>76.502455491991668</v>
      </c>
      <c r="E86" s="114">
        <v>12.326153190273203</v>
      </c>
      <c r="F86" s="114">
        <v>-582.82487071998378</v>
      </c>
      <c r="G86" s="114">
        <v>-3.2665263151329595</v>
      </c>
      <c r="H86" s="70"/>
      <c r="I86" s="44"/>
      <c r="J86" s="46"/>
      <c r="K86" s="8"/>
      <c r="L86" s="8"/>
      <c r="M86" s="46"/>
    </row>
    <row r="87" spans="1:13" s="12" customFormat="1">
      <c r="A87" s="179" t="s">
        <v>159</v>
      </c>
      <c r="B87" s="223" t="s">
        <v>48</v>
      </c>
      <c r="C87" s="223" t="s">
        <v>48</v>
      </c>
      <c r="D87" s="223" t="s">
        <v>48</v>
      </c>
      <c r="E87" s="223" t="s">
        <v>48</v>
      </c>
      <c r="F87" s="223" t="s">
        <v>48</v>
      </c>
      <c r="G87" s="223" t="s">
        <v>48</v>
      </c>
      <c r="H87" s="17"/>
      <c r="I87" s="44"/>
      <c r="J87" s="46"/>
      <c r="K87" s="8"/>
      <c r="L87" s="8"/>
      <c r="M87" s="46"/>
    </row>
    <row r="88" spans="1:13" s="12" customFormat="1">
      <c r="A88" s="20" t="s">
        <v>3</v>
      </c>
      <c r="B88" s="114">
        <v>2.2747606399466793</v>
      </c>
      <c r="C88" s="114">
        <v>1.4349544869658573</v>
      </c>
      <c r="D88" s="114">
        <v>2.4678961519050668</v>
      </c>
      <c r="E88" s="114">
        <v>2.5877508424912898</v>
      </c>
      <c r="F88" s="114">
        <v>0.95466757683015957</v>
      </c>
      <c r="G88" s="114">
        <v>0.10403615441635999</v>
      </c>
      <c r="H88" s="70"/>
      <c r="I88" s="105"/>
      <c r="K88" s="8"/>
      <c r="L88" s="8"/>
      <c r="M88" s="46"/>
    </row>
    <row r="89" spans="1:13" s="12" customFormat="1">
      <c r="A89" s="32" t="s">
        <v>144</v>
      </c>
      <c r="B89" s="223" t="s">
        <v>48</v>
      </c>
      <c r="C89" s="223" t="s">
        <v>48</v>
      </c>
      <c r="D89" s="223" t="s">
        <v>48</v>
      </c>
      <c r="E89" s="223" t="s">
        <v>48</v>
      </c>
      <c r="F89" s="223" t="s">
        <v>48</v>
      </c>
      <c r="G89" s="223" t="s">
        <v>48</v>
      </c>
      <c r="H89" s="78"/>
      <c r="I89" s="105"/>
      <c r="J89" s="46"/>
      <c r="K89" s="8"/>
      <c r="L89" s="8"/>
      <c r="M89" s="46"/>
    </row>
    <row r="90" spans="1:13" s="12" customFormat="1" ht="14.65" thickBot="1">
      <c r="A90" s="59" t="s">
        <v>11</v>
      </c>
      <c r="B90" s="113">
        <v>-0.99999999999998235</v>
      </c>
      <c r="C90" s="113">
        <v>-1.0358105146740267E-14</v>
      </c>
      <c r="D90" s="113">
        <v>78.97035164389672</v>
      </c>
      <c r="E90" s="113">
        <v>14.913904032764719</v>
      </c>
      <c r="F90" s="113">
        <v>-581.87020314315373</v>
      </c>
      <c r="G90" s="113">
        <v>-3.1624901607165996</v>
      </c>
      <c r="H90" s="17"/>
      <c r="I90" s="105"/>
      <c r="J90" s="46"/>
      <c r="K90" s="8"/>
      <c r="L90" s="8"/>
      <c r="M90" s="46"/>
    </row>
    <row r="91" spans="1:13" ht="14.65" thickTop="1"/>
    <row r="93" spans="1:13">
      <c r="F93" s="50"/>
      <c r="G93" s="50"/>
    </row>
  </sheetData>
  <hyperlinks>
    <hyperlink ref="H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K48"/>
  <sheetViews>
    <sheetView showGridLines="0" zoomScale="90" zoomScaleNormal="90" workbookViewId="0">
      <pane ySplit="7" topLeftCell="A29" activePane="bottomLeft" state="frozen"/>
      <selection activeCell="D16" sqref="D16"/>
      <selection pane="bottomLeft" activeCell="B15" sqref="B15"/>
    </sheetView>
  </sheetViews>
  <sheetFormatPr defaultColWidth="9.1328125" defaultRowHeight="14.25"/>
  <cols>
    <col min="1" max="1" width="52.3984375" style="3" customWidth="1"/>
    <col min="2" max="7" width="15.73046875" style="49" customWidth="1"/>
    <col min="8" max="8" width="14.59765625" style="3" customWidth="1"/>
    <col min="9" max="10" width="15" style="3" customWidth="1"/>
    <col min="11" max="16384" width="9.1328125" style="3"/>
  </cols>
  <sheetData>
    <row r="1" spans="1:8" s="52" customFormat="1" ht="13.15">
      <c r="A1" s="259"/>
      <c r="B1" s="260"/>
      <c r="C1" s="260"/>
      <c r="D1" s="260"/>
      <c r="E1" s="260"/>
      <c r="F1" s="260"/>
      <c r="G1" s="260"/>
      <c r="H1" s="127" t="s">
        <v>108</v>
      </c>
    </row>
    <row r="2" spans="1:8" s="52" customFormat="1" ht="13.15">
      <c r="A2" s="249" t="s">
        <v>70</v>
      </c>
      <c r="B2" s="254"/>
      <c r="C2" s="254"/>
      <c r="D2" s="254"/>
      <c r="E2" s="254"/>
      <c r="F2" s="254"/>
      <c r="G2" s="254"/>
    </row>
    <row r="3" spans="1:8" s="52" customFormat="1" ht="13.15">
      <c r="A3" s="249"/>
      <c r="B3" s="254"/>
      <c r="C3" s="254"/>
      <c r="D3" s="254"/>
      <c r="E3" s="254"/>
      <c r="F3" s="254"/>
      <c r="G3" s="254"/>
    </row>
    <row r="4" spans="1:8" s="52" customFormat="1" ht="15.75">
      <c r="A4" s="267" t="s">
        <v>61</v>
      </c>
      <c r="B4" s="268"/>
      <c r="C4" s="268"/>
      <c r="D4" s="268"/>
      <c r="E4" s="268"/>
      <c r="F4" s="268"/>
      <c r="G4" s="268"/>
    </row>
    <row r="5" spans="1:8" s="52" customFormat="1" ht="13.15">
      <c r="A5" s="249"/>
      <c r="B5" s="254"/>
      <c r="C5" s="254"/>
      <c r="D5" s="254"/>
      <c r="E5" s="254"/>
      <c r="F5" s="254"/>
      <c r="G5" s="254"/>
    </row>
    <row r="6" spans="1:8" s="52" customFormat="1" ht="13.15">
      <c r="A6" s="249" t="s">
        <v>403</v>
      </c>
      <c r="B6" s="279" t="s">
        <v>80</v>
      </c>
      <c r="C6" s="279" t="s">
        <v>81</v>
      </c>
      <c r="D6" s="279" t="s">
        <v>82</v>
      </c>
      <c r="E6" s="279" t="s">
        <v>79</v>
      </c>
      <c r="F6" s="279" t="s">
        <v>80</v>
      </c>
      <c r="G6" s="279" t="s">
        <v>81</v>
      </c>
    </row>
    <row r="7" spans="1:8" s="106" customFormat="1" ht="13.15">
      <c r="A7" s="280"/>
      <c r="B7" s="281">
        <v>2019</v>
      </c>
      <c r="C7" s="281">
        <v>2019</v>
      </c>
      <c r="D7" s="281">
        <v>2018</v>
      </c>
      <c r="E7" s="281">
        <v>2018</v>
      </c>
      <c r="F7" s="281">
        <v>2018</v>
      </c>
      <c r="G7" s="281">
        <v>2018</v>
      </c>
      <c r="H7" s="3"/>
    </row>
    <row r="8" spans="1:8" s="131" customFormat="1" ht="5.25">
      <c r="A8" s="154"/>
      <c r="B8" s="155"/>
      <c r="C8" s="155"/>
      <c r="D8" s="155"/>
      <c r="E8" s="155"/>
      <c r="F8" s="155"/>
      <c r="G8" s="155"/>
    </row>
    <row r="9" spans="1:8" s="12" customFormat="1">
      <c r="A9" s="20" t="s">
        <v>12</v>
      </c>
      <c r="B9" s="108"/>
      <c r="C9" s="108"/>
      <c r="D9" s="108"/>
      <c r="E9" s="108"/>
      <c r="F9" s="108"/>
      <c r="G9" s="108"/>
    </row>
    <row r="10" spans="1:8" s="131" customFormat="1" ht="5.25">
      <c r="A10" s="154"/>
      <c r="B10" s="155"/>
      <c r="C10" s="155"/>
      <c r="D10" s="155"/>
      <c r="E10" s="155"/>
      <c r="F10" s="155"/>
      <c r="G10" s="155"/>
    </row>
    <row r="11" spans="1:8" s="12" customFormat="1">
      <c r="A11" s="32" t="s">
        <v>13</v>
      </c>
      <c r="B11" s="111">
        <v>0.137200890712672</v>
      </c>
      <c r="C11" s="111">
        <v>0.16027482033892601</v>
      </c>
      <c r="D11" s="111">
        <v>0.145227245571974</v>
      </c>
      <c r="E11" s="111">
        <v>0.24414746910242</v>
      </c>
      <c r="F11" s="111">
        <v>0.16537604634972</v>
      </c>
      <c r="G11" s="111">
        <v>0.197812440676054</v>
      </c>
    </row>
    <row r="12" spans="1:8" s="12" customFormat="1">
      <c r="A12" s="32" t="s">
        <v>51</v>
      </c>
      <c r="B12" s="111">
        <v>2282.4150177699998</v>
      </c>
      <c r="C12" s="111">
        <v>2321.18429363</v>
      </c>
      <c r="D12" s="111">
        <v>2653.4409533799999</v>
      </c>
      <c r="E12" s="111">
        <v>2730.3176004299999</v>
      </c>
      <c r="F12" s="111">
        <v>2901.2004846200002</v>
      </c>
      <c r="G12" s="111">
        <v>2137.00670446</v>
      </c>
    </row>
    <row r="13" spans="1:8" s="12" customFormat="1">
      <c r="A13" s="32" t="s">
        <v>14</v>
      </c>
      <c r="B13" s="111">
        <v>2332.4653183102901</v>
      </c>
      <c r="C13" s="111">
        <v>2090.4095401140698</v>
      </c>
      <c r="D13" s="111">
        <v>1187.1606091620299</v>
      </c>
      <c r="E13" s="111">
        <v>1692.3390171408801</v>
      </c>
      <c r="F13" s="111">
        <v>1723.56830454443</v>
      </c>
      <c r="G13" s="111">
        <v>1492.80217691395</v>
      </c>
    </row>
    <row r="14" spans="1:8" s="12" customFormat="1">
      <c r="A14" s="32" t="s">
        <v>15</v>
      </c>
      <c r="B14" s="111">
        <v>13.283984099322399</v>
      </c>
      <c r="C14" s="111">
        <v>13.623202162318901</v>
      </c>
      <c r="D14" s="111">
        <v>14.057793152014099</v>
      </c>
      <c r="E14" s="111">
        <v>17.288634510093999</v>
      </c>
      <c r="F14" s="111">
        <v>20.185352756830699</v>
      </c>
      <c r="G14" s="111">
        <v>19.970209954031301</v>
      </c>
    </row>
    <row r="15" spans="1:8" s="12" customFormat="1">
      <c r="A15" s="32" t="s">
        <v>52</v>
      </c>
      <c r="B15" s="111">
        <v>22093.219262341001</v>
      </c>
      <c r="C15" s="111">
        <v>21114.738904507401</v>
      </c>
      <c r="D15" s="111">
        <v>20605.027998013898</v>
      </c>
      <c r="E15" s="111">
        <v>19188.877947526598</v>
      </c>
      <c r="F15" s="111">
        <v>17510.824606549999</v>
      </c>
      <c r="G15" s="111">
        <v>15855.2652287971</v>
      </c>
    </row>
    <row r="16" spans="1:8" s="12" customFormat="1">
      <c r="A16" s="32" t="s">
        <v>16</v>
      </c>
      <c r="B16" s="111">
        <v>3133.6488172499999</v>
      </c>
      <c r="C16" s="111">
        <v>3640.84114305</v>
      </c>
      <c r="D16" s="111">
        <v>3634.9618910099998</v>
      </c>
      <c r="E16" s="111">
        <v>2993.80699258</v>
      </c>
      <c r="F16" s="111">
        <v>2893.2130658599999</v>
      </c>
      <c r="G16" s="111">
        <v>3440.9593968300001</v>
      </c>
    </row>
    <row r="17" spans="1:11" s="12" customFormat="1">
      <c r="A17" s="32" t="s">
        <v>53</v>
      </c>
      <c r="B17" s="111">
        <v>208.054152866604</v>
      </c>
      <c r="C17" s="111">
        <v>213.620445123867</v>
      </c>
      <c r="D17" s="111">
        <v>214.930105789658</v>
      </c>
      <c r="E17" s="111">
        <v>225.92923590907901</v>
      </c>
      <c r="F17" s="111">
        <v>233.00036716629299</v>
      </c>
      <c r="G17" s="111">
        <v>238.770921998484</v>
      </c>
    </row>
    <row r="18" spans="1:11" s="12" customFormat="1">
      <c r="A18" s="32" t="s">
        <v>93</v>
      </c>
      <c r="B18" s="111">
        <v>376.37272270834399</v>
      </c>
      <c r="C18" s="111">
        <v>378.39460248550603</v>
      </c>
      <c r="D18" s="111">
        <v>386.79102522570997</v>
      </c>
      <c r="E18" s="111">
        <v>332.64622556503701</v>
      </c>
      <c r="F18" s="111">
        <v>316.93883053440197</v>
      </c>
      <c r="G18" s="111">
        <v>302.70060854333298</v>
      </c>
    </row>
    <row r="19" spans="1:11" s="12" customFormat="1">
      <c r="A19" s="32" t="s">
        <v>94</v>
      </c>
      <c r="B19" s="111">
        <v>291.326259842014</v>
      </c>
      <c r="C19" s="111">
        <v>305.07092335382299</v>
      </c>
      <c r="D19" s="111">
        <v>59.0153273657684</v>
      </c>
      <c r="E19" s="111">
        <v>53.437019489047699</v>
      </c>
      <c r="F19" s="111">
        <v>54.187744231070297</v>
      </c>
      <c r="G19" s="111">
        <v>50.778997292263</v>
      </c>
    </row>
    <row r="20" spans="1:11" s="12" customFormat="1">
      <c r="A20" s="32" t="s">
        <v>6</v>
      </c>
      <c r="B20" s="111">
        <v>335.81074942271999</v>
      </c>
      <c r="C20" s="111">
        <v>456.68281505043598</v>
      </c>
      <c r="D20" s="111">
        <v>425.12551042159902</v>
      </c>
      <c r="E20" s="111">
        <v>348.63242864114699</v>
      </c>
      <c r="F20" s="111">
        <v>207.96672586412899</v>
      </c>
      <c r="G20" s="111">
        <v>403.35364947302901</v>
      </c>
    </row>
    <row r="21" spans="1:11" s="12" customFormat="1">
      <c r="A21" s="32" t="s">
        <v>17</v>
      </c>
      <c r="B21" s="111">
        <v>29.878039470614802</v>
      </c>
      <c r="C21" s="111">
        <v>25.7532523182593</v>
      </c>
      <c r="D21" s="111">
        <v>21.9511195518592</v>
      </c>
      <c r="E21" s="111">
        <v>23.684909849031499</v>
      </c>
      <c r="F21" s="111">
        <v>31.331800808757201</v>
      </c>
      <c r="G21" s="111">
        <v>29.617131551949502</v>
      </c>
    </row>
    <row r="22" spans="1:11" s="12" customFormat="1">
      <c r="A22" s="32" t="s">
        <v>95</v>
      </c>
      <c r="B22" s="111">
        <v>82.548064438230796</v>
      </c>
      <c r="C22" s="111">
        <v>69.342352590507105</v>
      </c>
      <c r="D22" s="111">
        <v>52.872757290598599</v>
      </c>
      <c r="E22" s="111">
        <v>43.0998571003812</v>
      </c>
      <c r="F22" s="111">
        <v>43.819645018735898</v>
      </c>
      <c r="G22" s="111">
        <v>56.313666996852099</v>
      </c>
      <c r="J22" s="6"/>
      <c r="K22" s="6"/>
    </row>
    <row r="23" spans="1:11" s="13" customFormat="1" ht="14.65" thickBot="1">
      <c r="A23" s="59" t="s">
        <v>7</v>
      </c>
      <c r="B23" s="113">
        <v>31178.3595896775</v>
      </c>
      <c r="C23" s="113">
        <v>30629.8217489942</v>
      </c>
      <c r="D23" s="113">
        <v>29255.480317526399</v>
      </c>
      <c r="E23" s="113">
        <v>27650.304016018101</v>
      </c>
      <c r="F23" s="113">
        <v>25936.4023040008</v>
      </c>
      <c r="G23" s="113">
        <v>24027.736505251502</v>
      </c>
      <c r="H23" s="12"/>
    </row>
    <row r="24" spans="1:11" s="12" customFormat="1" ht="14.65" thickTop="1">
      <c r="B24" s="58"/>
      <c r="C24" s="58"/>
      <c r="D24" s="58"/>
      <c r="E24" s="58"/>
      <c r="F24" s="58"/>
      <c r="G24" s="58"/>
    </row>
    <row r="25" spans="1:11" s="13" customFormat="1">
      <c r="A25" s="20" t="s">
        <v>394</v>
      </c>
      <c r="B25" s="26"/>
      <c r="C25" s="26"/>
      <c r="D25" s="26"/>
      <c r="E25" s="26"/>
      <c r="F25" s="26"/>
      <c r="G25" s="26"/>
      <c r="H25" s="12"/>
    </row>
    <row r="26" spans="1:11" s="131" customFormat="1" ht="5.25">
      <c r="B26" s="155"/>
      <c r="C26" s="155"/>
      <c r="D26" s="155"/>
      <c r="E26" s="155"/>
      <c r="F26" s="155"/>
      <c r="G26" s="155"/>
    </row>
    <row r="27" spans="1:11" s="13" customFormat="1">
      <c r="A27" s="20" t="s">
        <v>36</v>
      </c>
      <c r="B27" s="26"/>
      <c r="C27" s="26"/>
      <c r="D27" s="26"/>
      <c r="E27" s="26"/>
      <c r="F27" s="26"/>
      <c r="G27" s="26"/>
      <c r="H27" s="12"/>
    </row>
    <row r="28" spans="1:11" s="12" customFormat="1">
      <c r="A28" s="32" t="s">
        <v>96</v>
      </c>
      <c r="B28" s="111">
        <v>18635.027972759999</v>
      </c>
      <c r="C28" s="111">
        <v>18344.0688104</v>
      </c>
      <c r="D28" s="111">
        <v>17092.74566746</v>
      </c>
      <c r="E28" s="111">
        <v>15511.46801574</v>
      </c>
      <c r="F28" s="111">
        <v>15057.4718151</v>
      </c>
      <c r="G28" s="111">
        <v>14344.844246500001</v>
      </c>
      <c r="I28" s="75"/>
    </row>
    <row r="29" spans="1:11" s="12" customFormat="1">
      <c r="A29" s="32" t="s">
        <v>18</v>
      </c>
      <c r="B29" s="111">
        <v>136.668889990943</v>
      </c>
      <c r="C29" s="111">
        <v>95.235132841889893</v>
      </c>
      <c r="D29" s="111">
        <v>91.655916086358602</v>
      </c>
      <c r="E29" s="111">
        <v>121.28887090868901</v>
      </c>
      <c r="F29" s="111">
        <v>106.475139722983</v>
      </c>
      <c r="G29" s="111">
        <v>61.702047180812002</v>
      </c>
      <c r="I29" s="75"/>
    </row>
    <row r="30" spans="1:11" s="12" customFormat="1">
      <c r="A30" s="32" t="s">
        <v>8</v>
      </c>
      <c r="B30" s="111">
        <v>743.69957214952797</v>
      </c>
      <c r="C30" s="111">
        <v>572.90230540414495</v>
      </c>
      <c r="D30" s="111">
        <v>380.45588043455001</v>
      </c>
      <c r="E30" s="111">
        <v>439.10301870734702</v>
      </c>
      <c r="F30" s="111">
        <v>308.68518723604501</v>
      </c>
      <c r="G30" s="111">
        <v>353.72774798395102</v>
      </c>
    </row>
    <row r="31" spans="1:11" s="12" customFormat="1">
      <c r="A31" s="32" t="s">
        <v>19</v>
      </c>
      <c r="B31" s="111">
        <v>198.135518994189</v>
      </c>
      <c r="C31" s="111">
        <v>192.83513021512701</v>
      </c>
      <c r="D31" s="111">
        <v>187.62902431967899</v>
      </c>
      <c r="E31" s="111">
        <v>145.91990794333699</v>
      </c>
      <c r="F31" s="111">
        <v>152.68854678124001</v>
      </c>
      <c r="G31" s="111">
        <v>158.119365996509</v>
      </c>
    </row>
    <row r="32" spans="1:11" s="12" customFormat="1">
      <c r="A32" s="32" t="s">
        <v>97</v>
      </c>
      <c r="B32" s="111">
        <v>222.887762227031</v>
      </c>
      <c r="C32" s="111">
        <v>281.55243163614102</v>
      </c>
      <c r="D32" s="111">
        <v>232.08535564888399</v>
      </c>
      <c r="E32" s="111">
        <v>192.507620633307</v>
      </c>
      <c r="F32" s="111">
        <v>176.150614732897</v>
      </c>
      <c r="G32" s="111">
        <v>201.15621720951901</v>
      </c>
    </row>
    <row r="33" spans="1:8" s="12" customFormat="1">
      <c r="A33" s="32" t="s">
        <v>20</v>
      </c>
      <c r="B33" s="111">
        <v>61.391425769453299</v>
      </c>
      <c r="C33" s="111">
        <v>66.453200355747796</v>
      </c>
      <c r="D33" s="111">
        <v>68.361136426722098</v>
      </c>
      <c r="E33" s="111">
        <v>68.146650680993304</v>
      </c>
      <c r="F33" s="111">
        <v>73.658688107475399</v>
      </c>
      <c r="G33" s="111">
        <v>87.263248522891999</v>
      </c>
    </row>
    <row r="34" spans="1:8" s="12" customFormat="1">
      <c r="A34" s="32" t="s">
        <v>398</v>
      </c>
      <c r="B34" s="111">
        <v>5597.6813476500001</v>
      </c>
      <c r="C34" s="111">
        <v>5626.8176148299999</v>
      </c>
      <c r="D34" s="111">
        <v>5950.2026481399998</v>
      </c>
      <c r="E34" s="111">
        <v>6038.8695353000003</v>
      </c>
      <c r="F34" s="111">
        <v>5626.0923301800003</v>
      </c>
      <c r="G34" s="111">
        <v>4571.1478356699999</v>
      </c>
    </row>
    <row r="35" spans="1:8" s="12" customFormat="1">
      <c r="A35" s="32" t="s">
        <v>399</v>
      </c>
      <c r="B35" s="111">
        <v>845.79137846000003</v>
      </c>
      <c r="C35" s="111">
        <v>858.97373358000004</v>
      </c>
      <c r="D35" s="111">
        <v>838.74401983999996</v>
      </c>
      <c r="E35" s="111">
        <v>832.06509313000004</v>
      </c>
      <c r="F35" s="111">
        <v>834.04792333</v>
      </c>
      <c r="G35" s="111">
        <v>847.55430597999998</v>
      </c>
    </row>
    <row r="36" spans="1:8" s="13" customFormat="1">
      <c r="A36" s="80" t="s">
        <v>98</v>
      </c>
      <c r="B36" s="144">
        <v>26441.783868001101</v>
      </c>
      <c r="C36" s="144">
        <v>26038.8383592631</v>
      </c>
      <c r="D36" s="144">
        <v>24841.8796483562</v>
      </c>
      <c r="E36" s="144">
        <v>23349.368713043699</v>
      </c>
      <c r="F36" s="144">
        <v>22335.270245190601</v>
      </c>
      <c r="G36" s="144">
        <v>20625.5150150437</v>
      </c>
      <c r="H36" s="12"/>
    </row>
    <row r="37" spans="1:8" s="12" customFormat="1">
      <c r="A37" s="32"/>
      <c r="B37" s="58"/>
      <c r="C37" s="58"/>
      <c r="D37" s="58"/>
      <c r="E37" s="58"/>
      <c r="F37" s="58"/>
      <c r="G37" s="58"/>
    </row>
    <row r="38" spans="1:8" s="13" customFormat="1">
      <c r="A38" s="80" t="s">
        <v>392</v>
      </c>
      <c r="B38" s="144">
        <v>4735.8757291768197</v>
      </c>
      <c r="C38" s="144">
        <v>4590.6833963834797</v>
      </c>
      <c r="D38" s="144">
        <v>4413.10067574198</v>
      </c>
      <c r="E38" s="144">
        <v>4301.23530650263</v>
      </c>
      <c r="F38" s="144">
        <v>3600.6320618294999</v>
      </c>
      <c r="G38" s="144">
        <v>3401.5214910290101</v>
      </c>
      <c r="H38" s="12"/>
    </row>
    <row r="39" spans="1:8" s="12" customFormat="1">
      <c r="A39" s="32"/>
      <c r="B39" s="77"/>
      <c r="C39" s="77"/>
      <c r="D39" s="77"/>
      <c r="E39" s="77"/>
      <c r="F39" s="77"/>
      <c r="G39" s="77"/>
    </row>
    <row r="40" spans="1:8" s="13" customFormat="1" ht="14.65" thickBot="1">
      <c r="A40" s="59" t="s">
        <v>393</v>
      </c>
      <c r="B40" s="113">
        <v>31177.659597178001</v>
      </c>
      <c r="C40" s="113">
        <v>30629.5217556465</v>
      </c>
      <c r="D40" s="113">
        <v>29254.9803240982</v>
      </c>
      <c r="E40" s="113">
        <v>27650.404019546299</v>
      </c>
      <c r="F40" s="113">
        <v>25935.9023070201</v>
      </c>
      <c r="G40" s="113">
        <v>24027.736505251502</v>
      </c>
      <c r="H40" s="12"/>
    </row>
    <row r="41" spans="1:8" s="12" customFormat="1" ht="14.65" thickTop="1">
      <c r="A41" s="32"/>
      <c r="B41" s="58"/>
      <c r="C41" s="58"/>
      <c r="D41" s="58"/>
      <c r="E41" s="58"/>
      <c r="F41" s="58"/>
      <c r="G41" s="58"/>
    </row>
    <row r="42" spans="1:8" s="12" customFormat="1">
      <c r="A42" s="32" t="s">
        <v>64</v>
      </c>
      <c r="B42" s="222">
        <v>75.312963105313798</v>
      </c>
      <c r="C42" s="222">
        <v>76.173388046740897</v>
      </c>
      <c r="D42" s="222">
        <v>70.151759106761702</v>
      </c>
      <c r="E42" s="222">
        <v>68.947107962815096</v>
      </c>
      <c r="F42" s="222">
        <v>67.932470317202899</v>
      </c>
      <c r="G42" s="222">
        <v>53.4784334826115</v>
      </c>
      <c r="H42" s="79"/>
    </row>
    <row r="43" spans="1:8" s="12" customFormat="1">
      <c r="A43" s="43" t="s">
        <v>380</v>
      </c>
      <c r="B43" s="8">
        <v>478.94975674771899</v>
      </c>
      <c r="C43" s="8">
        <v>915.24276141873599</v>
      </c>
      <c r="D43" s="8">
        <v>1116.0772775712701</v>
      </c>
      <c r="E43" s="8">
        <v>2064.8409688338502</v>
      </c>
      <c r="F43" s="8">
        <v>2363.0899795793698</v>
      </c>
      <c r="G43" s="8">
        <v>2239</v>
      </c>
      <c r="H43" s="79"/>
    </row>
    <row r="44" spans="1:8" s="12" customFormat="1">
      <c r="B44" s="47"/>
      <c r="C44" s="47"/>
      <c r="D44" s="47"/>
      <c r="E44" s="47"/>
      <c r="F44" s="47"/>
      <c r="G44" s="47"/>
    </row>
    <row r="45" spans="1:8" s="12" customFormat="1" ht="13.15">
      <c r="A45" s="117"/>
      <c r="B45" s="117"/>
      <c r="C45" s="117"/>
      <c r="D45" s="117"/>
      <c r="E45" s="117"/>
      <c r="F45" s="117"/>
      <c r="G45" s="117"/>
    </row>
    <row r="46" spans="1:8" s="12" customFormat="1">
      <c r="B46" s="47"/>
      <c r="C46" s="47"/>
      <c r="D46" s="47"/>
      <c r="E46" s="47"/>
      <c r="F46" s="47"/>
      <c r="G46" s="47"/>
    </row>
    <row r="47" spans="1:8" s="12" customFormat="1">
      <c r="B47" s="47"/>
      <c r="C47" s="47"/>
      <c r="D47" s="47"/>
      <c r="E47" s="47"/>
      <c r="F47" s="47"/>
      <c r="G47" s="47"/>
    </row>
    <row r="48" spans="1:8" s="12" customFormat="1">
      <c r="B48" s="47"/>
      <c r="C48" s="47"/>
      <c r="D48" s="47"/>
      <c r="E48" s="47"/>
      <c r="F48" s="47"/>
      <c r="G48" s="47"/>
    </row>
  </sheetData>
  <phoneticPr fontId="21" type="noConversion"/>
  <hyperlinks>
    <hyperlink ref="H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Cover</vt:lpstr>
      <vt:lpstr>Key figures - 6Q</vt:lpstr>
      <vt:lpstr>FTE - 6Q</vt:lpstr>
      <vt:lpstr>Income statement - 6Q</vt:lpstr>
      <vt:lpstr>Comprehensive income - 6Q</vt:lpstr>
      <vt:lpstr>Net interest income - 6Q</vt:lpstr>
      <vt:lpstr>Segment overview</vt:lpstr>
      <vt:lpstr>Segment overview - 6Q</vt:lpstr>
      <vt:lpstr>Balance sheet - 6Q</vt:lpstr>
      <vt:lpstr>APM - 6Q</vt:lpstr>
      <vt:lpstr>Portfolio collections</vt:lpstr>
      <vt:lpstr>Interest-bearing items - 6Q</vt:lpstr>
      <vt:lpstr>Income statement - Parent 6Q</vt:lpstr>
      <vt:lpstr>Balance sheet - Parent 6Q</vt:lpstr>
      <vt:lpstr>EIR method case examples</vt:lpstr>
      <vt:lpstr>Cover!Print_Area</vt:lpstr>
      <vt:lpstr>'EIR method case examples'!Print_Area</vt:lpstr>
      <vt:lpstr>'Key figures - 6Q'!Print_Area</vt:lpstr>
      <vt:lpstr>'Segment overview'!Print_Area</vt:lpstr>
      <vt:lpstr>'Segment overview - 6Q'!Print_Area</vt:lpstr>
    </vt:vector>
  </TitlesOfParts>
  <Company>Skandinaviska Enskilda Banken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Sandström, Veronica</cp:lastModifiedBy>
  <cp:lastPrinted>2019-07-19T13:13:22Z</cp:lastPrinted>
  <dcterms:created xsi:type="dcterms:W3CDTF">2011-02-15T13:45:26Z</dcterms:created>
  <dcterms:modified xsi:type="dcterms:W3CDTF">2019-07-24T11:24:00Z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